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365133BC-EB07-454A-BF1E-AC52D60539D4}" xr6:coauthVersionLast="47" xr6:coauthVersionMax="47" xr10:uidLastSave="{00000000-0000-0000-0000-000000000000}"/>
  <workbookProtection workbookAlgorithmName="SHA-512" workbookHashValue="nggGOB3dgFwnCjlaoaquxxAAoKguyGk0A+Q19D0+GUYge/tFbULlvHQjfLTusg3Bb5sQ3pk4GIQ+rYkIGvq2PQ==" workbookSaltValue="nJIvz64UjTWaQ13vR9fsmQ==" workbookSpinCount="100000" lockStructure="1"/>
  <bookViews>
    <workbookView xWindow="768" yWindow="768" windowWidth="17280" windowHeight="8880" tabRatio="748" activeTab="3" xr2:uid="{00000000-000D-0000-FFFF-FFFF00000000}"/>
  </bookViews>
  <sheets>
    <sheet name="Cover" sheetId="14" r:id="rId1"/>
    <sheet name="Structure" sheetId="15" r:id="rId2"/>
    <sheet name="Calculator Instructions" sheetId="34" r:id="rId3"/>
    <sheet name="Interactive Calculator" sheetId="29" r:id="rId4"/>
    <sheet name="APR-DRG v42 Weights" sheetId="33" r:id="rId5"/>
    <sheet name="Provider Parameters" sheetId="31" r:id="rId6"/>
  </sheets>
  <definedNames>
    <definedName name="_xlnm._FilterDatabase" localSheetId="4" hidden="1">'APR-DRG v42 Weights'!$A$6:$M$1364</definedName>
    <definedName name="_xlnm._FilterDatabase" localSheetId="5" hidden="1">'Provider Parameters'!$A$7:$E$374</definedName>
    <definedName name="APR_DRG">'APR-DRG v42 Weights'!$A$7:$M$1364</definedName>
    <definedName name="_xlnm.Print_Area" localSheetId="3">'Interactive Calculator'!$B$1:$G$52</definedName>
    <definedName name="_xlnm.Print_Titles" localSheetId="5">'Provider Parameters'!$1:$8</definedName>
    <definedName name="Provider_Parameters">'Provider Parameters'!$A:$E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9" l="1"/>
  <c r="E15" i="29"/>
  <c r="E14" i="29"/>
  <c r="E28" i="29"/>
  <c r="B10" i="29" l="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F1341" i="33" l="1"/>
  <c r="F1342" i="33"/>
  <c r="F1343" i="33"/>
  <c r="F1344" i="33"/>
  <c r="F1345" i="33"/>
  <c r="F1346" i="33"/>
  <c r="F1347" i="33"/>
  <c r="F1348" i="33"/>
  <c r="F1349" i="33"/>
  <c r="F1350" i="33"/>
  <c r="F1351" i="33"/>
  <c r="F1352" i="33"/>
  <c r="F1353" i="33"/>
  <c r="F1354" i="33"/>
  <c r="F1355" i="33"/>
  <c r="F1356" i="33"/>
  <c r="F1357" i="33"/>
  <c r="F1358" i="33"/>
  <c r="F1359" i="33"/>
  <c r="F1360" i="33"/>
  <c r="F1361" i="33"/>
  <c r="F1362" i="33"/>
  <c r="F1363" i="33"/>
  <c r="F1364" i="33"/>
  <c r="E42" i="29" l="1"/>
  <c r="E38" i="29"/>
  <c r="F15" i="33" l="1"/>
  <c r="F16" i="33"/>
  <c r="F17" i="33"/>
  <c r="F18" i="33"/>
  <c r="F19" i="33"/>
  <c r="F20" i="33"/>
  <c r="F21" i="33"/>
  <c r="F22"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264" i="33"/>
  <c r="F265" i="33"/>
  <c r="F266" i="33"/>
  <c r="F267" i="33"/>
  <c r="F268" i="33"/>
  <c r="F269" i="33"/>
  <c r="F270" i="33"/>
  <c r="F271" i="33"/>
  <c r="F272" i="33"/>
  <c r="F273" i="33"/>
  <c r="F274" i="33"/>
  <c r="F275" i="33"/>
  <c r="F276" i="33"/>
  <c r="F277" i="33"/>
  <c r="F278" i="33"/>
  <c r="F279" i="33"/>
  <c r="F280" i="33"/>
  <c r="F281" i="33"/>
  <c r="F282" i="33"/>
  <c r="F283" i="33"/>
  <c r="F284" i="33"/>
  <c r="F285" i="33"/>
  <c r="F286" i="33"/>
  <c r="F287" i="33"/>
  <c r="F288" i="33"/>
  <c r="F289" i="33"/>
  <c r="F290" i="33"/>
  <c r="F291" i="33"/>
  <c r="F292" i="33"/>
  <c r="F293" i="33"/>
  <c r="F294" i="33"/>
  <c r="F295" i="33"/>
  <c r="F296" i="33"/>
  <c r="F297" i="33"/>
  <c r="F298" i="33"/>
  <c r="F299" i="33"/>
  <c r="F300" i="33"/>
  <c r="F301" i="33"/>
  <c r="F302" i="33"/>
  <c r="F303" i="33"/>
  <c r="F304" i="33"/>
  <c r="F305" i="33"/>
  <c r="F306" i="33"/>
  <c r="F307" i="33"/>
  <c r="F308" i="33"/>
  <c r="F309" i="33"/>
  <c r="F310" i="33"/>
  <c r="F311" i="33"/>
  <c r="F312" i="33"/>
  <c r="F313" i="33"/>
  <c r="F314" i="33"/>
  <c r="F315" i="33"/>
  <c r="F316" i="33"/>
  <c r="F317" i="33"/>
  <c r="F318" i="33"/>
  <c r="F319" i="33"/>
  <c r="F320" i="33"/>
  <c r="F321" i="33"/>
  <c r="F322" i="33"/>
  <c r="F323" i="33"/>
  <c r="F324" i="33"/>
  <c r="F325" i="33"/>
  <c r="F326" i="33"/>
  <c r="F327" i="33"/>
  <c r="F328" i="33"/>
  <c r="F329" i="33"/>
  <c r="F330" i="33"/>
  <c r="F331" i="33"/>
  <c r="F332" i="33"/>
  <c r="F333" i="33"/>
  <c r="F334" i="33"/>
  <c r="F335" i="33"/>
  <c r="F336" i="33"/>
  <c r="F337" i="33"/>
  <c r="F338" i="33"/>
  <c r="F339" i="33"/>
  <c r="F340" i="33"/>
  <c r="F341" i="33"/>
  <c r="F342" i="33"/>
  <c r="F343" i="33"/>
  <c r="F344" i="33"/>
  <c r="F345" i="33"/>
  <c r="F346" i="33"/>
  <c r="F347" i="33"/>
  <c r="F348" i="33"/>
  <c r="F349" i="33"/>
  <c r="F350" i="33"/>
  <c r="F351" i="33"/>
  <c r="F352" i="33"/>
  <c r="F353" i="33"/>
  <c r="F354" i="33"/>
  <c r="F355" i="33"/>
  <c r="F356" i="33"/>
  <c r="F357" i="33"/>
  <c r="F358" i="33"/>
  <c r="F359" i="33"/>
  <c r="F360" i="33"/>
  <c r="F361" i="33"/>
  <c r="F362" i="33"/>
  <c r="F363" i="33"/>
  <c r="F364" i="33"/>
  <c r="F365" i="33"/>
  <c r="F366" i="33"/>
  <c r="F367" i="33"/>
  <c r="F368" i="33"/>
  <c r="F369" i="33"/>
  <c r="F370" i="33"/>
  <c r="F371" i="33"/>
  <c r="F372" i="33"/>
  <c r="F373" i="33"/>
  <c r="F374" i="33"/>
  <c r="F375" i="33"/>
  <c r="F376" i="33"/>
  <c r="F377" i="33"/>
  <c r="F378" i="33"/>
  <c r="F379" i="33"/>
  <c r="F380" i="33"/>
  <c r="F381" i="33"/>
  <c r="F382" i="33"/>
  <c r="F383" i="33"/>
  <c r="F384" i="33"/>
  <c r="F385" i="33"/>
  <c r="F386" i="33"/>
  <c r="F387" i="33"/>
  <c r="F388" i="33"/>
  <c r="F389" i="33"/>
  <c r="F390" i="33"/>
  <c r="F391" i="33"/>
  <c r="F392" i="33"/>
  <c r="F393" i="33"/>
  <c r="F394" i="33"/>
  <c r="F395" i="33"/>
  <c r="F396" i="33"/>
  <c r="F397" i="33"/>
  <c r="F398" i="33"/>
  <c r="F399" i="33"/>
  <c r="F400" i="33"/>
  <c r="F401" i="33"/>
  <c r="F402" i="33"/>
  <c r="F403" i="33"/>
  <c r="F404" i="33"/>
  <c r="F405" i="33"/>
  <c r="F406" i="33"/>
  <c r="F407" i="33"/>
  <c r="F408" i="33"/>
  <c r="F409" i="33"/>
  <c r="F410" i="33"/>
  <c r="F411" i="33"/>
  <c r="F412" i="33"/>
  <c r="F413" i="33"/>
  <c r="F414" i="33"/>
  <c r="F415" i="33"/>
  <c r="F416" i="33"/>
  <c r="F417" i="33"/>
  <c r="F418" i="33"/>
  <c r="F419" i="33"/>
  <c r="F420" i="33"/>
  <c r="F421" i="33"/>
  <c r="F422" i="33"/>
  <c r="F423" i="33"/>
  <c r="F424" i="33"/>
  <c r="F425" i="33"/>
  <c r="F426" i="33"/>
  <c r="F427" i="33"/>
  <c r="F428" i="33"/>
  <c r="F429" i="33"/>
  <c r="F430" i="33"/>
  <c r="F431" i="33"/>
  <c r="F432" i="33"/>
  <c r="F433" i="33"/>
  <c r="F434" i="33"/>
  <c r="F435" i="33"/>
  <c r="F436" i="33"/>
  <c r="F437" i="33"/>
  <c r="F438" i="33"/>
  <c r="F439" i="33"/>
  <c r="F440" i="33"/>
  <c r="F441" i="33"/>
  <c r="F442" i="33"/>
  <c r="F443" i="33"/>
  <c r="F444" i="33"/>
  <c r="F445" i="33"/>
  <c r="F446" i="33"/>
  <c r="F447" i="33"/>
  <c r="F448" i="33"/>
  <c r="F449" i="33"/>
  <c r="F450" i="33"/>
  <c r="F451" i="33"/>
  <c r="F452" i="33"/>
  <c r="F453" i="33"/>
  <c r="F454" i="33"/>
  <c r="F455" i="33"/>
  <c r="F456" i="33"/>
  <c r="F457" i="33"/>
  <c r="F458" i="33"/>
  <c r="F459" i="33"/>
  <c r="F460" i="33"/>
  <c r="F461" i="33"/>
  <c r="F462" i="33"/>
  <c r="F463" i="33"/>
  <c r="F464" i="33"/>
  <c r="F465" i="33"/>
  <c r="F466" i="33"/>
  <c r="F467" i="33"/>
  <c r="F468" i="33"/>
  <c r="F469" i="33"/>
  <c r="F470" i="33"/>
  <c r="F471" i="33"/>
  <c r="F472" i="33"/>
  <c r="F473" i="33"/>
  <c r="F474" i="33"/>
  <c r="F475" i="33"/>
  <c r="F476" i="33"/>
  <c r="F477" i="33"/>
  <c r="F478" i="33"/>
  <c r="F479" i="33"/>
  <c r="F480" i="33"/>
  <c r="F481" i="33"/>
  <c r="F482" i="33"/>
  <c r="F483" i="33"/>
  <c r="F484" i="33"/>
  <c r="F485" i="33"/>
  <c r="F486" i="33"/>
  <c r="F487" i="33"/>
  <c r="F488" i="33"/>
  <c r="F489" i="33"/>
  <c r="F490" i="33"/>
  <c r="F491" i="33"/>
  <c r="F492" i="33"/>
  <c r="F493" i="33"/>
  <c r="F494" i="33"/>
  <c r="F495" i="33"/>
  <c r="F496" i="33"/>
  <c r="F497" i="33"/>
  <c r="F498" i="33"/>
  <c r="F499" i="33"/>
  <c r="F500" i="33"/>
  <c r="F501" i="33"/>
  <c r="F502" i="33"/>
  <c r="F503" i="33"/>
  <c r="F504" i="33"/>
  <c r="F505" i="33"/>
  <c r="F506" i="33"/>
  <c r="F507" i="33"/>
  <c r="F508" i="33"/>
  <c r="F509" i="33"/>
  <c r="F510" i="33"/>
  <c r="F511" i="33"/>
  <c r="F512" i="33"/>
  <c r="F513" i="33"/>
  <c r="F514" i="33"/>
  <c r="F515" i="33"/>
  <c r="F516" i="33"/>
  <c r="F517" i="33"/>
  <c r="F518" i="33"/>
  <c r="F519" i="33"/>
  <c r="F520" i="33"/>
  <c r="F521" i="33"/>
  <c r="F522" i="33"/>
  <c r="F523" i="33"/>
  <c r="F524" i="33"/>
  <c r="F525" i="33"/>
  <c r="F526" i="33"/>
  <c r="F527" i="33"/>
  <c r="F528" i="33"/>
  <c r="F529" i="33"/>
  <c r="F530" i="33"/>
  <c r="F531" i="33"/>
  <c r="F532" i="33"/>
  <c r="F533" i="33"/>
  <c r="F534" i="33"/>
  <c r="F535" i="33"/>
  <c r="F536" i="33"/>
  <c r="F537" i="33"/>
  <c r="F538" i="33"/>
  <c r="F539" i="33"/>
  <c r="F540" i="33"/>
  <c r="F541" i="33"/>
  <c r="F542" i="33"/>
  <c r="F543" i="33"/>
  <c r="F544" i="33"/>
  <c r="F545" i="33"/>
  <c r="F546" i="33"/>
  <c r="F547" i="33"/>
  <c r="F548" i="33"/>
  <c r="F549" i="33"/>
  <c r="F550" i="33"/>
  <c r="F551" i="33"/>
  <c r="F552" i="33"/>
  <c r="F553" i="33"/>
  <c r="F554" i="33"/>
  <c r="F555" i="33"/>
  <c r="F556" i="33"/>
  <c r="F557" i="33"/>
  <c r="F558" i="33"/>
  <c r="F559" i="33"/>
  <c r="F560" i="33"/>
  <c r="F561" i="33"/>
  <c r="F562" i="33"/>
  <c r="F563" i="33"/>
  <c r="F564" i="33"/>
  <c r="F565" i="33"/>
  <c r="F566" i="33"/>
  <c r="F567" i="33"/>
  <c r="F568" i="33"/>
  <c r="F569" i="33"/>
  <c r="F570" i="33"/>
  <c r="F571" i="33"/>
  <c r="F572" i="33"/>
  <c r="F573" i="33"/>
  <c r="F574" i="33"/>
  <c r="F575" i="33"/>
  <c r="F576" i="33"/>
  <c r="F577" i="33"/>
  <c r="F578" i="33"/>
  <c r="F579" i="33"/>
  <c r="F580" i="33"/>
  <c r="F581" i="33"/>
  <c r="F582" i="33"/>
  <c r="F583" i="33"/>
  <c r="F584" i="33"/>
  <c r="F585" i="33"/>
  <c r="F586" i="33"/>
  <c r="F587" i="33"/>
  <c r="F588" i="33"/>
  <c r="F589" i="33"/>
  <c r="F590" i="33"/>
  <c r="F591" i="33"/>
  <c r="F592" i="33"/>
  <c r="F593" i="33"/>
  <c r="F594" i="33"/>
  <c r="F595" i="33"/>
  <c r="F596" i="33"/>
  <c r="F597" i="33"/>
  <c r="F598" i="33"/>
  <c r="F599" i="33"/>
  <c r="F600" i="33"/>
  <c r="F601" i="33"/>
  <c r="F602" i="33"/>
  <c r="F603" i="33"/>
  <c r="F604" i="33"/>
  <c r="F605" i="33"/>
  <c r="F606" i="33"/>
  <c r="F607" i="33"/>
  <c r="F608" i="33"/>
  <c r="F609" i="33"/>
  <c r="F610" i="33"/>
  <c r="F611" i="33"/>
  <c r="F612" i="33"/>
  <c r="F613" i="33"/>
  <c r="F614" i="33"/>
  <c r="F615" i="33"/>
  <c r="F616" i="33"/>
  <c r="F617" i="33"/>
  <c r="F618" i="33"/>
  <c r="F619" i="33"/>
  <c r="F620" i="33"/>
  <c r="F621" i="33"/>
  <c r="F622" i="33"/>
  <c r="F623" i="33"/>
  <c r="F624" i="33"/>
  <c r="F625" i="33"/>
  <c r="F626" i="33"/>
  <c r="F627" i="33"/>
  <c r="F628" i="33"/>
  <c r="F629" i="33"/>
  <c r="F630" i="33"/>
  <c r="F631" i="33"/>
  <c r="F632" i="33"/>
  <c r="F633" i="33"/>
  <c r="F634" i="33"/>
  <c r="F635" i="33"/>
  <c r="F636" i="33"/>
  <c r="F637" i="33"/>
  <c r="F638" i="33"/>
  <c r="F639" i="33"/>
  <c r="F640" i="33"/>
  <c r="F641" i="33"/>
  <c r="F642" i="33"/>
  <c r="F643" i="33"/>
  <c r="F644" i="33"/>
  <c r="F645" i="33"/>
  <c r="F646" i="33"/>
  <c r="F647" i="33"/>
  <c r="F648" i="33"/>
  <c r="F649" i="33"/>
  <c r="F650" i="33"/>
  <c r="F651" i="33"/>
  <c r="F652" i="33"/>
  <c r="F653" i="33"/>
  <c r="F654" i="33"/>
  <c r="F655" i="33"/>
  <c r="F656" i="33"/>
  <c r="F657" i="33"/>
  <c r="F658" i="33"/>
  <c r="F659" i="33"/>
  <c r="F660" i="33"/>
  <c r="F661" i="33"/>
  <c r="F662" i="33"/>
  <c r="F663" i="33"/>
  <c r="F664" i="33"/>
  <c r="F665" i="33"/>
  <c r="F666" i="33"/>
  <c r="F667" i="33"/>
  <c r="F668" i="33"/>
  <c r="F669" i="33"/>
  <c r="F670" i="33"/>
  <c r="F671" i="33"/>
  <c r="F672" i="33"/>
  <c r="F673" i="33"/>
  <c r="F674" i="33"/>
  <c r="F675" i="33"/>
  <c r="F676" i="33"/>
  <c r="F677" i="33"/>
  <c r="F678" i="33"/>
  <c r="F679" i="33"/>
  <c r="F680" i="33"/>
  <c r="F681" i="33"/>
  <c r="F682" i="33"/>
  <c r="F683" i="33"/>
  <c r="F684" i="33"/>
  <c r="F685" i="33"/>
  <c r="F686" i="33"/>
  <c r="F687" i="33"/>
  <c r="F688" i="33"/>
  <c r="F689" i="33"/>
  <c r="F690" i="33"/>
  <c r="F691" i="33"/>
  <c r="F692" i="33"/>
  <c r="F693" i="33"/>
  <c r="F694" i="33"/>
  <c r="F695" i="33"/>
  <c r="F696" i="33"/>
  <c r="F697" i="33"/>
  <c r="F698" i="33"/>
  <c r="F699" i="33"/>
  <c r="F700" i="33"/>
  <c r="F701" i="33"/>
  <c r="F702" i="33"/>
  <c r="F703" i="33"/>
  <c r="F704" i="33"/>
  <c r="F705" i="33"/>
  <c r="F706" i="33"/>
  <c r="F707" i="33"/>
  <c r="F708" i="33"/>
  <c r="F709" i="33"/>
  <c r="F710" i="33"/>
  <c r="F711" i="33"/>
  <c r="F712" i="33"/>
  <c r="F713" i="33"/>
  <c r="F714" i="33"/>
  <c r="F715" i="33"/>
  <c r="F716" i="33"/>
  <c r="F717" i="33"/>
  <c r="F718" i="33"/>
  <c r="F719" i="33"/>
  <c r="F720" i="33"/>
  <c r="F721" i="33"/>
  <c r="F722" i="33"/>
  <c r="F723" i="33"/>
  <c r="F724" i="33"/>
  <c r="F725" i="33"/>
  <c r="F726" i="33"/>
  <c r="F727" i="33"/>
  <c r="F728" i="33"/>
  <c r="F729" i="33"/>
  <c r="F730" i="33"/>
  <c r="F731" i="33"/>
  <c r="F732" i="33"/>
  <c r="F733" i="33"/>
  <c r="F734" i="33"/>
  <c r="F735" i="33"/>
  <c r="F736" i="33"/>
  <c r="F737" i="33"/>
  <c r="F738" i="33"/>
  <c r="F739" i="33"/>
  <c r="F740" i="33"/>
  <c r="F741" i="33"/>
  <c r="F742" i="33"/>
  <c r="F743" i="33"/>
  <c r="F744" i="33"/>
  <c r="F745" i="33"/>
  <c r="F746" i="33"/>
  <c r="F747" i="33"/>
  <c r="F748" i="33"/>
  <c r="F749" i="33"/>
  <c r="F750" i="33"/>
  <c r="F751" i="33"/>
  <c r="F752" i="33"/>
  <c r="F753" i="33"/>
  <c r="F754" i="33"/>
  <c r="F755" i="33"/>
  <c r="F756" i="33"/>
  <c r="F757" i="33"/>
  <c r="F758" i="33"/>
  <c r="F759" i="33"/>
  <c r="F760" i="33"/>
  <c r="F761" i="33"/>
  <c r="F762" i="33"/>
  <c r="F763" i="33"/>
  <c r="F764" i="33"/>
  <c r="F765" i="33"/>
  <c r="F766" i="33"/>
  <c r="F767" i="33"/>
  <c r="F768" i="33"/>
  <c r="F769" i="33"/>
  <c r="F770" i="33"/>
  <c r="F771" i="33"/>
  <c r="F772" i="33"/>
  <c r="F773" i="33"/>
  <c r="F774" i="33"/>
  <c r="F775" i="33"/>
  <c r="F776" i="33"/>
  <c r="F777" i="33"/>
  <c r="F778" i="33"/>
  <c r="F779" i="33"/>
  <c r="F780" i="33"/>
  <c r="F781" i="33"/>
  <c r="F782" i="33"/>
  <c r="F783" i="33"/>
  <c r="F784" i="33"/>
  <c r="F785" i="33"/>
  <c r="F786" i="33"/>
  <c r="F791" i="33"/>
  <c r="F792" i="33"/>
  <c r="F793" i="33"/>
  <c r="F794" i="33"/>
  <c r="F795" i="33"/>
  <c r="F796" i="33"/>
  <c r="F797" i="33"/>
  <c r="F798" i="33"/>
  <c r="F799" i="33"/>
  <c r="F800" i="33"/>
  <c r="F801" i="33"/>
  <c r="F802" i="33"/>
  <c r="F803" i="33"/>
  <c r="F804" i="33"/>
  <c r="F805" i="33"/>
  <c r="F806" i="33"/>
  <c r="F807" i="33"/>
  <c r="F808" i="33"/>
  <c r="F809" i="33"/>
  <c r="F810" i="33"/>
  <c r="F811" i="33"/>
  <c r="F812" i="33"/>
  <c r="F813" i="33"/>
  <c r="F814" i="33"/>
  <c r="F815" i="33"/>
  <c r="F816" i="33"/>
  <c r="F817" i="33"/>
  <c r="F818" i="33"/>
  <c r="F819" i="33"/>
  <c r="F820" i="33"/>
  <c r="F821" i="33"/>
  <c r="F822" i="33"/>
  <c r="F823" i="33"/>
  <c r="F824" i="33"/>
  <c r="F825" i="33"/>
  <c r="F826" i="33"/>
  <c r="F827" i="33"/>
  <c r="F828" i="33"/>
  <c r="F829" i="33"/>
  <c r="F830" i="33"/>
  <c r="F831" i="33"/>
  <c r="F832" i="33"/>
  <c r="F833" i="33"/>
  <c r="F834" i="33"/>
  <c r="F835" i="33"/>
  <c r="F836" i="33"/>
  <c r="F837" i="33"/>
  <c r="F838" i="33"/>
  <c r="F839" i="33"/>
  <c r="F840" i="33"/>
  <c r="F841" i="33"/>
  <c r="F842" i="33"/>
  <c r="F843" i="33"/>
  <c r="F844" i="33"/>
  <c r="F845" i="33"/>
  <c r="F846" i="33"/>
  <c r="F847" i="33"/>
  <c r="F848" i="33"/>
  <c r="F849" i="33"/>
  <c r="F850" i="33"/>
  <c r="F851" i="33"/>
  <c r="F852" i="33"/>
  <c r="F853" i="33"/>
  <c r="F854" i="33"/>
  <c r="F855" i="33"/>
  <c r="F856" i="33"/>
  <c r="F857" i="33"/>
  <c r="F858" i="33"/>
  <c r="F859" i="33"/>
  <c r="F860" i="33"/>
  <c r="F861" i="33"/>
  <c r="F862" i="33"/>
  <c r="F863" i="33"/>
  <c r="F864" i="33"/>
  <c r="F865" i="33"/>
  <c r="F866" i="33"/>
  <c r="F867" i="33"/>
  <c r="F868" i="33"/>
  <c r="F869" i="33"/>
  <c r="F870" i="33"/>
  <c r="F871" i="33"/>
  <c r="F872" i="33"/>
  <c r="F873" i="33"/>
  <c r="F874" i="33"/>
  <c r="F875" i="33"/>
  <c r="F876" i="33"/>
  <c r="F877" i="33"/>
  <c r="F878" i="33"/>
  <c r="F879" i="33"/>
  <c r="F880" i="33"/>
  <c r="F881" i="33"/>
  <c r="F882" i="33"/>
  <c r="F883" i="33"/>
  <c r="F884" i="33"/>
  <c r="F885" i="33"/>
  <c r="F886" i="33"/>
  <c r="F887" i="33"/>
  <c r="F888" i="33"/>
  <c r="F889" i="33"/>
  <c r="F890" i="33"/>
  <c r="F891" i="33"/>
  <c r="F892" i="33"/>
  <c r="F893" i="33"/>
  <c r="F894" i="33"/>
  <c r="F895" i="33"/>
  <c r="F896" i="33"/>
  <c r="F897" i="33"/>
  <c r="F898" i="33"/>
  <c r="F899" i="33"/>
  <c r="F900" i="33"/>
  <c r="F901" i="33"/>
  <c r="F902" i="33"/>
  <c r="F903" i="33"/>
  <c r="F904" i="33"/>
  <c r="F905" i="33"/>
  <c r="F906" i="33"/>
  <c r="F907" i="33"/>
  <c r="F908" i="33"/>
  <c r="F909" i="33"/>
  <c r="F910" i="33"/>
  <c r="F911" i="33"/>
  <c r="F912" i="33"/>
  <c r="F913" i="33"/>
  <c r="F914" i="33"/>
  <c r="F915" i="33"/>
  <c r="F916" i="33"/>
  <c r="F917" i="33"/>
  <c r="F918" i="33"/>
  <c r="F919" i="33"/>
  <c r="F920" i="33"/>
  <c r="F921" i="33"/>
  <c r="F922" i="33"/>
  <c r="F923" i="33"/>
  <c r="F924" i="33"/>
  <c r="F925" i="33"/>
  <c r="F926" i="33"/>
  <c r="F927" i="33"/>
  <c r="F928" i="33"/>
  <c r="F929" i="33"/>
  <c r="F930" i="33"/>
  <c r="F931" i="33"/>
  <c r="F932" i="33"/>
  <c r="F933" i="33"/>
  <c r="F934" i="33"/>
  <c r="F935" i="33"/>
  <c r="F936" i="33"/>
  <c r="F937" i="33"/>
  <c r="F938" i="33"/>
  <c r="F939" i="33"/>
  <c r="F940" i="33"/>
  <c r="F941" i="33"/>
  <c r="F942" i="33"/>
  <c r="F943" i="33"/>
  <c r="F944" i="33"/>
  <c r="F945" i="33"/>
  <c r="F946" i="33"/>
  <c r="F947" i="33"/>
  <c r="F948" i="33"/>
  <c r="F949" i="33"/>
  <c r="F950" i="33"/>
  <c r="F951" i="33"/>
  <c r="F952" i="33"/>
  <c r="F953" i="33"/>
  <c r="F954" i="33"/>
  <c r="F955" i="33"/>
  <c r="F956" i="33"/>
  <c r="F957" i="33"/>
  <c r="F958" i="33"/>
  <c r="F959" i="33"/>
  <c r="F960" i="33"/>
  <c r="F961" i="33"/>
  <c r="F962" i="33"/>
  <c r="F963" i="33"/>
  <c r="F964" i="33"/>
  <c r="F965" i="33"/>
  <c r="F966" i="33"/>
  <c r="F967" i="33"/>
  <c r="F968" i="33"/>
  <c r="F969" i="33"/>
  <c r="F970" i="33"/>
  <c r="F971" i="33"/>
  <c r="F972" i="33"/>
  <c r="F973" i="33"/>
  <c r="F974" i="33"/>
  <c r="F975" i="33"/>
  <c r="F976" i="33"/>
  <c r="F977" i="33"/>
  <c r="F978" i="33"/>
  <c r="F979" i="33"/>
  <c r="F980" i="33"/>
  <c r="F981" i="33"/>
  <c r="F982" i="33"/>
  <c r="F983" i="33"/>
  <c r="F984" i="33"/>
  <c r="F985" i="33"/>
  <c r="F986" i="33"/>
  <c r="F987" i="33"/>
  <c r="F988" i="33"/>
  <c r="F989" i="33"/>
  <c r="F990" i="33"/>
  <c r="F991" i="33"/>
  <c r="F992" i="33"/>
  <c r="F993" i="33"/>
  <c r="F994" i="33"/>
  <c r="F995" i="33"/>
  <c r="F996" i="33"/>
  <c r="F997" i="33"/>
  <c r="F998" i="33"/>
  <c r="F999" i="33"/>
  <c r="F1000" i="33"/>
  <c r="F1001" i="33"/>
  <c r="F1002" i="33"/>
  <c r="F1003" i="33"/>
  <c r="F1004" i="33"/>
  <c r="F1005" i="33"/>
  <c r="F1006" i="33"/>
  <c r="F1007" i="33"/>
  <c r="F1008" i="33"/>
  <c r="F1009" i="33"/>
  <c r="F1010" i="33"/>
  <c r="F1011" i="33"/>
  <c r="F1012" i="33"/>
  <c r="F1013" i="33"/>
  <c r="F1014" i="33"/>
  <c r="F1015" i="33"/>
  <c r="F1016" i="33"/>
  <c r="F1017" i="33"/>
  <c r="F1018" i="33"/>
  <c r="F1019" i="33"/>
  <c r="F1020" i="33"/>
  <c r="F1021" i="33"/>
  <c r="F1022" i="33"/>
  <c r="F1023" i="33"/>
  <c r="F1024" i="33"/>
  <c r="F1025" i="33"/>
  <c r="F1026" i="33"/>
  <c r="F1027" i="33"/>
  <c r="F1028" i="33"/>
  <c r="F1029" i="33"/>
  <c r="F1030" i="33"/>
  <c r="F1031" i="33"/>
  <c r="F1032" i="33"/>
  <c r="F1033" i="33"/>
  <c r="F1034" i="33"/>
  <c r="F1035" i="33"/>
  <c r="F1036" i="33"/>
  <c r="F1037" i="33"/>
  <c r="F1038" i="33"/>
  <c r="F1039" i="33"/>
  <c r="F1040" i="33"/>
  <c r="F1041" i="33"/>
  <c r="F1042" i="33"/>
  <c r="F1043" i="33"/>
  <c r="F1044" i="33"/>
  <c r="F1045" i="33"/>
  <c r="F1046" i="33"/>
  <c r="F1047" i="33"/>
  <c r="F1048" i="33"/>
  <c r="F1049" i="33"/>
  <c r="F1050" i="33"/>
  <c r="F1051" i="33"/>
  <c r="F1052" i="33"/>
  <c r="F1053" i="33"/>
  <c r="F1054" i="33"/>
  <c r="F1055" i="33"/>
  <c r="F1056" i="33"/>
  <c r="F1057" i="33"/>
  <c r="F1058" i="33"/>
  <c r="F1059" i="33"/>
  <c r="F1060" i="33"/>
  <c r="F1061" i="33"/>
  <c r="F1062" i="33"/>
  <c r="F1063" i="33"/>
  <c r="F1064" i="33"/>
  <c r="F1065" i="33"/>
  <c r="F1066" i="33"/>
  <c r="F1067" i="33"/>
  <c r="F1068" i="33"/>
  <c r="F1069" i="33"/>
  <c r="F1070" i="33"/>
  <c r="F1071" i="33"/>
  <c r="F1072" i="33"/>
  <c r="F1073" i="33"/>
  <c r="F1074" i="33"/>
  <c r="F1075" i="33"/>
  <c r="F1076" i="33"/>
  <c r="F1077" i="33"/>
  <c r="F1078" i="33"/>
  <c r="F1079" i="33"/>
  <c r="F1080" i="33"/>
  <c r="F1081" i="33"/>
  <c r="F1082" i="33"/>
  <c r="F1083" i="33"/>
  <c r="F1084" i="33"/>
  <c r="F1085" i="33"/>
  <c r="F1086" i="33"/>
  <c r="F1087" i="33"/>
  <c r="F1088" i="33"/>
  <c r="F1089" i="33"/>
  <c r="F1090" i="33"/>
  <c r="F1091" i="33"/>
  <c r="F1092" i="33"/>
  <c r="F1093" i="33"/>
  <c r="F1094" i="33"/>
  <c r="F1095" i="33"/>
  <c r="F1096" i="33"/>
  <c r="F1097" i="33"/>
  <c r="F1098" i="33"/>
  <c r="F1099" i="33"/>
  <c r="F1100" i="33"/>
  <c r="F1101" i="33"/>
  <c r="F1102" i="33"/>
  <c r="F1103" i="33"/>
  <c r="F1104" i="33"/>
  <c r="F1105" i="33"/>
  <c r="F1106" i="33"/>
  <c r="F1107" i="33"/>
  <c r="F1108" i="33"/>
  <c r="F1109" i="33"/>
  <c r="F1110" i="33"/>
  <c r="F1111" i="33"/>
  <c r="F1112" i="33"/>
  <c r="F1113" i="33"/>
  <c r="F1114" i="33"/>
  <c r="F1115" i="33"/>
  <c r="F1116" i="33"/>
  <c r="F1117" i="33"/>
  <c r="F1118" i="33"/>
  <c r="F1119" i="33"/>
  <c r="F1120" i="33"/>
  <c r="F1121" i="33"/>
  <c r="F1122" i="33"/>
  <c r="F1123" i="33"/>
  <c r="F1124" i="33"/>
  <c r="F1125" i="33"/>
  <c r="F1126" i="33"/>
  <c r="F1127" i="33"/>
  <c r="F1128" i="33"/>
  <c r="F1129" i="33"/>
  <c r="F1130" i="33"/>
  <c r="F1131" i="33"/>
  <c r="F1132" i="33"/>
  <c r="F1133" i="33"/>
  <c r="F1134" i="33"/>
  <c r="F1135" i="33"/>
  <c r="F1136" i="33"/>
  <c r="F1137" i="33"/>
  <c r="F1138" i="33"/>
  <c r="F1139" i="33"/>
  <c r="F1140" i="33"/>
  <c r="F1141" i="33"/>
  <c r="F1142" i="33"/>
  <c r="F1143" i="33"/>
  <c r="F1144" i="33"/>
  <c r="F1145" i="33"/>
  <c r="F1146" i="33"/>
  <c r="F1147" i="33"/>
  <c r="F1148" i="33"/>
  <c r="F1149" i="33"/>
  <c r="F1150" i="33"/>
  <c r="F1151" i="33"/>
  <c r="F1152" i="33"/>
  <c r="F1153" i="33"/>
  <c r="F1154" i="33"/>
  <c r="F1155" i="33"/>
  <c r="F1156" i="33"/>
  <c r="F1157" i="33"/>
  <c r="F1158" i="33"/>
  <c r="F1159" i="33"/>
  <c r="F1160" i="33"/>
  <c r="F1161" i="33"/>
  <c r="F1162" i="33"/>
  <c r="F1163" i="33"/>
  <c r="F1164" i="33"/>
  <c r="F1165" i="33"/>
  <c r="F1166" i="33"/>
  <c r="F1167" i="33"/>
  <c r="F1168" i="33"/>
  <c r="F1169" i="33"/>
  <c r="F1170" i="33"/>
  <c r="F1171" i="33"/>
  <c r="F1172" i="33"/>
  <c r="F1173" i="33"/>
  <c r="F1174" i="33"/>
  <c r="F1175" i="33"/>
  <c r="F1176" i="33"/>
  <c r="F1177" i="33"/>
  <c r="F1178" i="33"/>
  <c r="F1179" i="33"/>
  <c r="F1180" i="33"/>
  <c r="F1181" i="33"/>
  <c r="F1182" i="33"/>
  <c r="F1183" i="33"/>
  <c r="F1184" i="33"/>
  <c r="F1185" i="33"/>
  <c r="F1186" i="33"/>
  <c r="F1187" i="33"/>
  <c r="F1188" i="33"/>
  <c r="F1189" i="33"/>
  <c r="F1190" i="33"/>
  <c r="F1191" i="33"/>
  <c r="F1192" i="33"/>
  <c r="F1193" i="33"/>
  <c r="F1194" i="33"/>
  <c r="F1195" i="33"/>
  <c r="F1196" i="33"/>
  <c r="F1197" i="33"/>
  <c r="F1198" i="33"/>
  <c r="F1199" i="33"/>
  <c r="F1200" i="33"/>
  <c r="F1201" i="33"/>
  <c r="F1202" i="33"/>
  <c r="F1203" i="33"/>
  <c r="F1204" i="33"/>
  <c r="F1205" i="33"/>
  <c r="F1206" i="33"/>
  <c r="F1207" i="33"/>
  <c r="F1208" i="33"/>
  <c r="F1209" i="33"/>
  <c r="F1210" i="33"/>
  <c r="F1211" i="33"/>
  <c r="F1212" i="33"/>
  <c r="F1213" i="33"/>
  <c r="F1214" i="33"/>
  <c r="F1215" i="33"/>
  <c r="F1216" i="33"/>
  <c r="F1217" i="33"/>
  <c r="F1218" i="33"/>
  <c r="F1219" i="33"/>
  <c r="F1220" i="33"/>
  <c r="F1221" i="33"/>
  <c r="F1222" i="33"/>
  <c r="F1223" i="33"/>
  <c r="F1224" i="33"/>
  <c r="F1225" i="33"/>
  <c r="F1226" i="33"/>
  <c r="F1227" i="33"/>
  <c r="F1228" i="33"/>
  <c r="F1229" i="33"/>
  <c r="F1230" i="33"/>
  <c r="F1231" i="33"/>
  <c r="F1232" i="33"/>
  <c r="F1233" i="33"/>
  <c r="F1234" i="33"/>
  <c r="F1235" i="33"/>
  <c r="F1236" i="33"/>
  <c r="F1237" i="33"/>
  <c r="F1238" i="33"/>
  <c r="F1239" i="33"/>
  <c r="F1240" i="33"/>
  <c r="F1241" i="33"/>
  <c r="F1242" i="33"/>
  <c r="F1243" i="33"/>
  <c r="F1244" i="33"/>
  <c r="F1245" i="33"/>
  <c r="F1246" i="33"/>
  <c r="F1247" i="33"/>
  <c r="F1248" i="33"/>
  <c r="F1249" i="33"/>
  <c r="F1250" i="33"/>
  <c r="F1251" i="33"/>
  <c r="F1252" i="33"/>
  <c r="F1253" i="33"/>
  <c r="F1254" i="33"/>
  <c r="F1255" i="33"/>
  <c r="F1256" i="33"/>
  <c r="F1257" i="33"/>
  <c r="F1258" i="33"/>
  <c r="F1259" i="33"/>
  <c r="F1260" i="33"/>
  <c r="F1261" i="33"/>
  <c r="F1262" i="33"/>
  <c r="F1263" i="33"/>
  <c r="F1264" i="33"/>
  <c r="F1265" i="33"/>
  <c r="F1266" i="33"/>
  <c r="F1267" i="33"/>
  <c r="F1268" i="33"/>
  <c r="F1269" i="33"/>
  <c r="F1270" i="33"/>
  <c r="F1271" i="33"/>
  <c r="F1272" i="33"/>
  <c r="F1273" i="33"/>
  <c r="F1274" i="33"/>
  <c r="F1275" i="33"/>
  <c r="F1276" i="33"/>
  <c r="F1277" i="33"/>
  <c r="F1278" i="33"/>
  <c r="F1279" i="33"/>
  <c r="F1280" i="33"/>
  <c r="F1281" i="33"/>
  <c r="F1282" i="33"/>
  <c r="F1283" i="33"/>
  <c r="F1284" i="33"/>
  <c r="F1285" i="33"/>
  <c r="F1286" i="33"/>
  <c r="F1287" i="33"/>
  <c r="F1288" i="33"/>
  <c r="F1289" i="33"/>
  <c r="F1290" i="33"/>
  <c r="F1291" i="33"/>
  <c r="F1292" i="33"/>
  <c r="F1293" i="33"/>
  <c r="F1294" i="33"/>
  <c r="F1295" i="33"/>
  <c r="F1296" i="33"/>
  <c r="F1297" i="33"/>
  <c r="F1298" i="33"/>
  <c r="F1299" i="33"/>
  <c r="F1300" i="33"/>
  <c r="F1301" i="33"/>
  <c r="F1302" i="33"/>
  <c r="F1303" i="33"/>
  <c r="F1304" i="33"/>
  <c r="F1305" i="33"/>
  <c r="F1306" i="33"/>
  <c r="F1307" i="33"/>
  <c r="F1308" i="33"/>
  <c r="F1309" i="33"/>
  <c r="F1310" i="33"/>
  <c r="F1311" i="33"/>
  <c r="F1312" i="33"/>
  <c r="F1313" i="33"/>
  <c r="F1314" i="33"/>
  <c r="F1315" i="33"/>
  <c r="F1316" i="33"/>
  <c r="F1317" i="33"/>
  <c r="F1318" i="33"/>
  <c r="F1319" i="33"/>
  <c r="F1320" i="33"/>
  <c r="F1321" i="33"/>
  <c r="F1322" i="33"/>
  <c r="F1323" i="33"/>
  <c r="F1324" i="33"/>
  <c r="F1325" i="33"/>
  <c r="F1326" i="33"/>
  <c r="F1327" i="33"/>
  <c r="F1328" i="33"/>
  <c r="F1329" i="33"/>
  <c r="F1330" i="33"/>
  <c r="F1331" i="33"/>
  <c r="F1332" i="33"/>
  <c r="F1333" i="33"/>
  <c r="F1334" i="33"/>
  <c r="F1335" i="33"/>
  <c r="F1336" i="33"/>
  <c r="F1337" i="33"/>
  <c r="F1338" i="33"/>
  <c r="F1339" i="33"/>
  <c r="F1340" i="33"/>
  <c r="E24" i="29"/>
  <c r="E19" i="29"/>
  <c r="E21" i="29"/>
  <c r="E35" i="29" l="1"/>
  <c r="E49" i="29"/>
  <c r="E23" i="29"/>
  <c r="E37" i="29" s="1"/>
  <c r="E39" i="29" s="1"/>
  <c r="E22" i="29"/>
  <c r="E20" i="29"/>
  <c r="E18" i="29"/>
  <c r="E29" i="29" l="1"/>
  <c r="E41" i="29" l="1"/>
  <c r="E26" i="29"/>
  <c r="E44" i="29" l="1"/>
  <c r="E43" i="29"/>
  <c r="E30" i="29"/>
  <c r="E33" i="29" s="1"/>
  <c r="B2" i="15" l="1"/>
  <c r="B2" i="34" s="1"/>
  <c r="E32" i="29" l="1"/>
  <c r="E45" i="29"/>
  <c r="C2" i="29"/>
  <c r="E46" i="29" l="1"/>
  <c r="E48" i="29" s="1"/>
  <c r="B3" i="29"/>
  <c r="B4" i="29" s="1"/>
  <c r="B5" i="29" s="1"/>
  <c r="B6" i="29" s="1"/>
  <c r="B7" i="29" s="1"/>
  <c r="B8" i="29" s="1"/>
  <c r="B9" i="29" s="1"/>
</calcChain>
</file>

<file path=xl/sharedStrings.xml><?xml version="1.0" encoding="utf-8"?>
<sst xmlns="http://schemas.openxmlformats.org/spreadsheetml/2006/main" count="6285" uniqueCount="2614">
  <si>
    <t>Indicates data to be input by the user</t>
  </si>
  <si>
    <t>C</t>
  </si>
  <si>
    <t>D</t>
  </si>
  <si>
    <t>E</t>
  </si>
  <si>
    <t>Information</t>
  </si>
  <si>
    <t>Data</t>
  </si>
  <si>
    <t>Comments or Formula</t>
  </si>
  <si>
    <t>INFORMATION FROM THE HOSPITAL</t>
  </si>
  <si>
    <t>Look up from DRG table</t>
  </si>
  <si>
    <t>APR-DRG INFORMATION</t>
  </si>
  <si>
    <t>Indicates payment policy parameters set by Medicaid</t>
  </si>
  <si>
    <t>F</t>
  </si>
  <si>
    <t>G</t>
  </si>
  <si>
    <t>HOSPITAL INFORMATION</t>
  </si>
  <si>
    <t>DRG BASE PAYMENT</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</si>
  <si>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</si>
  <si>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</si>
  <si>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</si>
  <si>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</si>
  <si>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</si>
  <si>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</si>
  <si>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</si>
  <si>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</si>
  <si>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</si>
  <si>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</si>
  <si>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</si>
  <si>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</si>
  <si>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</si>
  <si>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</si>
  <si>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</si>
  <si>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</si>
  <si>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</si>
  <si>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</si>
  <si>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</si>
  <si>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</si>
  <si>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720-4</t>
  </si>
  <si>
    <t>From separate APR-DRG grouping software</t>
  </si>
  <si>
    <t>APR-DRG code</t>
  </si>
  <si>
    <t>DRG Pricing Calculation</t>
  </si>
  <si>
    <t>Used for look ups to the provider reference table</t>
  </si>
  <si>
    <t>Provider Name</t>
  </si>
  <si>
    <t xml:space="preserve"> </t>
  </si>
  <si>
    <t>UB-04 Field Locator 47 minus FL 48</t>
  </si>
  <si>
    <t>PANCREAS TRANSPLANT</t>
  </si>
  <si>
    <t>ALLOGENEIC BONE MARROW TRANSPLANT</t>
  </si>
  <si>
    <t>EXTRACORPOREAL MEMBRANE OXYGENATION (ECMO)</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</si>
  <si>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</si>
  <si>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</si>
  <si>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</si>
  <si>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</si>
  <si>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</si>
  <si>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</si>
  <si>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</si>
  <si>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</si>
  <si>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</si>
  <si>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ORBIT AND EYE PROCEDURES</t>
  </si>
  <si>
    <t>EYE INFECTIONS AND OTHER EYE DISORDERS</t>
  </si>
  <si>
    <t>INFECTIONS OF UPPER RESPIRATORY TRACT</t>
  </si>
  <si>
    <t>DENTAL DISEASES AND DISORDERS</t>
  </si>
  <si>
    <t>CYSTIC FIBROSIS - PULMONARY DISEASE</t>
  </si>
  <si>
    <t>RESPIRATORY FAILURE</t>
  </si>
  <si>
    <t>PULMONARY EMBOLISM</t>
  </si>
  <si>
    <t>RESPIRATORY MALIGNANCY</t>
  </si>
  <si>
    <t>OTHER PNEUMONIA</t>
  </si>
  <si>
    <t>CHRONIC OBSTRUCTIVE PULMONARY DISEASE</t>
  </si>
  <si>
    <t>ASTHMA</t>
  </si>
  <si>
    <t>ACUTE BRONCHITIS AND RELATED SYMPTOMS</t>
  </si>
  <si>
    <t>MAJOR CARDIOTHORACIC REPAIR OF HEART ANOMALY</t>
  </si>
  <si>
    <t>MAJOR ABDOMINAL VASCULAR PROCEDURES</t>
  </si>
  <si>
    <t>OTHER CIRCULATORY SYSTEM PROCEDURES</t>
  </si>
  <si>
    <t>ACUTE MYOCARDIAL INFARCTION</t>
  </si>
  <si>
    <t>CARDIAC CATHETERIZATION FOR CORONARY ARTERY DISEASE</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</si>
  <si>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</si>
  <si>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</si>
  <si>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</si>
  <si>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</si>
  <si>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</si>
  <si>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</si>
  <si>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</si>
  <si>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</si>
  <si>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</si>
  <si>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</si>
  <si>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</si>
  <si>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</si>
  <si>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</si>
  <si>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</si>
  <si>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</si>
  <si>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</si>
  <si>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</si>
  <si>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</si>
  <si>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</si>
  <si>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</si>
  <si>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</si>
  <si>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CHOLECYSTECTOMY</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</si>
  <si>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</si>
  <si>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</si>
  <si>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</si>
  <si>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</si>
  <si>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</si>
  <si>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</si>
  <si>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</si>
  <si>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</si>
  <si>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</si>
  <si>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</si>
  <si>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</si>
  <si>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</si>
  <si>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</si>
  <si>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</si>
  <si>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</si>
  <si>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</si>
  <si>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</si>
  <si>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</si>
  <si>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</si>
  <si>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</si>
  <si>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</si>
  <si>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</si>
  <si>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</si>
  <si>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</si>
  <si>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</si>
  <si>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</si>
  <si>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</si>
  <si>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</si>
  <si>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</si>
  <si>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</si>
  <si>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</si>
  <si>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</si>
  <si>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</si>
  <si>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SICKLE CELL ANEMIA CRISIS</t>
  </si>
  <si>
    <t>ACUTE LEUKEMIA</t>
  </si>
  <si>
    <t>RADIOTHERAPY</t>
  </si>
  <si>
    <t>CHEMOTHERAPY FOR ACUTE LEUKEMIA</t>
  </si>
  <si>
    <t>OTHER CHEMOTHERAPY</t>
  </si>
  <si>
    <t>POST-OPERATIVE, POST-TRAUMATIC, OTHER DEVICE INFECTIONS</t>
  </si>
  <si>
    <t>VIRAL ILLNESS</t>
  </si>
  <si>
    <t>BIPOLAR DISORDERS</t>
  </si>
  <si>
    <t>EATING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</si>
  <si>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</si>
  <si>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</si>
  <si>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</si>
  <si>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</si>
  <si>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</si>
  <si>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</si>
  <si>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</si>
  <si>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</si>
  <si>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PRINCIPAL DIAGNOSIS INVALID AS DISCHARGE DIAGNOSIS</t>
  </si>
  <si>
    <t>UNGROUPABLE</t>
  </si>
  <si>
    <t>Pre-Transfer DRG Base Payment</t>
  </si>
  <si>
    <t>The "Cover" worksheet contains an introduction to the Diagnosis Related Group (DRG) Calculator and includes a history of changes made to the Calculator.</t>
  </si>
  <si>
    <t>LIVER TRANSPLANT AND/OR INTESTINAL TRANSPLANT</t>
  </si>
  <si>
    <t>HEART AND/OR LUNG TRANSPLANT</t>
  </si>
  <si>
    <t>TRACHEOSTOMY WITH MV &gt;96 HOURS WITH EXTENSIVE PROCEDURE</t>
  </si>
  <si>
    <t>TRACHEOSTOMY WITH MV &gt;96 HOURS WITHOUT EXTENSIVE PROCEDURE</t>
  </si>
  <si>
    <t>OPEN CRANIOTOMY FOR TRAUMA</t>
  </si>
  <si>
    <t>OPEN CRANIOTOMY EXCEPT TRAUMA</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</si>
  <si>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</si>
  <si>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</si>
  <si>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</si>
  <si>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</si>
  <si>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</si>
  <si>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</si>
  <si>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</si>
  <si>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</si>
  <si>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</si>
  <si>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</si>
  <si>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</si>
  <si>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</si>
  <si>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</si>
  <si>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</si>
  <si>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</si>
  <si>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</si>
  <si>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</si>
  <si>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</si>
  <si>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MAJOR CRANIAL OR FACIAL BONE PROCEDURES</t>
  </si>
  <si>
    <t>OTHER MAJOR HEAD AND NECK PROCEDURES</t>
  </si>
  <si>
    <t>FACIAL BONE PROCEDURES EXCEPT MAJOR CRANIAL OR FACIAL BONE PROCEDURES</t>
  </si>
  <si>
    <t>CLEFT LIP AND PALATE REPAIR</t>
  </si>
  <si>
    <t>TONSIL AND ADENOID PROCEDURES</t>
  </si>
  <si>
    <t>EAR, NOSE, MOUTH, THROAT AND CRANIAL OR FACIAL MALIGNANCIES</t>
  </si>
  <si>
    <t>VERTIGO AND OTHER LABYRINTH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</si>
  <si>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</si>
  <si>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</si>
  <si>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</si>
  <si>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</si>
  <si>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</si>
  <si>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</si>
  <si>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</si>
  <si>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</si>
  <si>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</si>
  <si>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</si>
  <si>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</si>
  <si>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</si>
  <si>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</si>
  <si>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</si>
  <si>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</si>
  <si>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</si>
  <si>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</si>
  <si>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</si>
  <si>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</si>
  <si>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</si>
  <si>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</si>
  <si>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</si>
  <si>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DEFIBRILLATOR IMPLANTS</t>
  </si>
  <si>
    <t>PERCUTANEOUS STRUCTURAL CARDIAC PROCEDURES</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</si>
  <si>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</si>
  <si>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</si>
  <si>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</si>
  <si>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</si>
  <si>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</si>
  <si>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</si>
  <si>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</si>
  <si>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</si>
  <si>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</si>
  <si>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</si>
  <si>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</si>
  <si>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</si>
  <si>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</si>
  <si>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</si>
  <si>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</si>
  <si>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</si>
  <si>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</si>
  <si>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</si>
  <si>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</si>
  <si>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</si>
  <si>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</si>
  <si>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</si>
  <si>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</si>
  <si>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</si>
  <si>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</si>
  <si>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</si>
  <si>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</si>
  <si>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</si>
  <si>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</si>
  <si>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</si>
  <si>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</si>
  <si>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</si>
  <si>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</si>
  <si>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</si>
  <si>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</si>
  <si>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</si>
  <si>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</si>
  <si>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</si>
  <si>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</si>
  <si>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</si>
  <si>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</si>
  <si>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</si>
  <si>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</si>
  <si>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</si>
  <si>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</si>
  <si>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</si>
  <si>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</si>
  <si>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</si>
  <si>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</si>
  <si>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</si>
  <si>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</si>
  <si>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</si>
  <si>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</si>
  <si>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</si>
  <si>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</si>
  <si>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</si>
  <si>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</si>
  <si>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</si>
  <si>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</si>
  <si>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</si>
  <si>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</si>
  <si>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</si>
  <si>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</si>
  <si>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</si>
  <si>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</si>
  <si>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</si>
  <si>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</si>
  <si>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</si>
  <si>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</si>
  <si>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</si>
  <si>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</si>
  <si>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</si>
  <si>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</si>
  <si>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</si>
  <si>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</si>
  <si>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</si>
  <si>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</si>
  <si>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</si>
  <si>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</si>
  <si>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</si>
  <si>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</si>
  <si>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</si>
  <si>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</si>
  <si>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</si>
  <si>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</si>
  <si>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</si>
  <si>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500-749 GRAMS WITHOUT MAJOR PROCEDURE</t>
  </si>
  <si>
    <t>NEONATE BIRTH WEIGHT 750-999 GRAMS WITHOUT MAJOR PROCEDURE</t>
  </si>
  <si>
    <t>NEONATE BIRTH WEIGHT 1000-1249 GRAMS WITH OR WITHOUT SIGNIFICANT CONDITION</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</si>
  <si>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</si>
  <si>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</si>
  <si>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</si>
  <si>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</si>
  <si>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</si>
  <si>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</si>
  <si>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</si>
  <si>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</si>
  <si>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</si>
  <si>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</si>
  <si>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</si>
  <si>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</si>
  <si>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</si>
  <si>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</si>
  <si>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</si>
  <si>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</si>
  <si>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</si>
  <si>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</si>
  <si>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</si>
  <si>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</si>
  <si>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</si>
  <si>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</si>
  <si>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</si>
  <si>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</si>
  <si>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</si>
  <si>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</si>
  <si>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</si>
  <si>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</si>
  <si>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</si>
  <si>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</si>
  <si>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</si>
  <si>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</si>
  <si>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</si>
  <si>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</si>
  <si>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</si>
  <si>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</si>
  <si>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</si>
  <si>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</si>
  <si>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</si>
  <si>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</si>
  <si>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</si>
  <si>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</si>
  <si>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</si>
  <si>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</si>
  <si>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</si>
  <si>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</si>
  <si>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</si>
  <si>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</si>
  <si>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</si>
  <si>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</si>
  <si>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</si>
  <si>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</si>
  <si>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</si>
  <si>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</si>
  <si>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</si>
  <si>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</si>
  <si>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</si>
  <si>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</si>
  <si>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</si>
  <si>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</si>
  <si>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CHIMERIC ANTIGEN RECEPTOR (CAR) T-CELL AND OTHER IMMUNOTHERAPIES</t>
  </si>
  <si>
    <t>B</t>
  </si>
  <si>
    <t>Discharge Status</t>
  </si>
  <si>
    <t>Hospital Name</t>
  </si>
  <si>
    <t>AUTOLOGOUS BONE MARROW TRANSPLANT</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</si>
  <si>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</si>
  <si>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</si>
  <si>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</si>
  <si>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</si>
  <si>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</si>
  <si>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Covered Charges</t>
  </si>
  <si>
    <t>Length of Stay</t>
  </si>
  <si>
    <t>APR-DRG Code</t>
  </si>
  <si>
    <t>Generally this equals hospital billed amount because there are rarely non-covered charges on a claim. Field equals Field Locator 47 minus Field Locator 48 on the UB-04 paper claim form for charges incurred during patient stay.</t>
  </si>
  <si>
    <t xml:space="preserve">Hospital Information </t>
  </si>
  <si>
    <t>APR-DRG Information</t>
  </si>
  <si>
    <t>Enter the patient discharge status code.</t>
  </si>
  <si>
    <t>Provider Parameters</t>
  </si>
  <si>
    <t xml:space="preserve">The "DRG Table" worksheet contains a list of the APR-DRG codes and parameters used in pricing individual hospital inpatient stays. APR-DRG codes, descriptions, average lengths of stay, and national relative weights are determined by 3M Health Information Systems. </t>
  </si>
  <si>
    <t>OUTLIER PAYMENT</t>
  </si>
  <si>
    <t>Outlier Payment</t>
  </si>
  <si>
    <t>Look up from Provider Parameters table</t>
  </si>
  <si>
    <t>APR-DRG Description</t>
  </si>
  <si>
    <t>DRG Relative Weight</t>
  </si>
  <si>
    <t>Cost Outlier Threshold</t>
  </si>
  <si>
    <t>Estimated Cost of the Stay</t>
  </si>
  <si>
    <t>Inpatient Hospital Provider List</t>
  </si>
  <si>
    <t>For DRG pricing, a value equal DRG Base Rate times DRG Relative Weight.  This is the DRG Base Payment before considering the transfer or short stay payments.</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</si>
  <si>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t>
  </si>
  <si>
    <t>The "Calculator Instructions" worksheet contains a description of the data that must be entered to estimate the Missouri Medicaid payment amount for an inpatient hospital stay. The instructions also describe the calculations being made to determine the payment amount.</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</si>
  <si>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Missouri Medicaid payment for that admission will be displayed at the bottom of the Calculator.</t>
  </si>
  <si>
    <t xml:space="preserve">The "Provider Parameters" worksheet contains a list of hospital providers participating in the Missouri Medicaid program. It also includes each provider's numerical parameters used in the DRG pricing calculation.  </t>
  </si>
  <si>
    <t>This DRG Pricing calculator will provide an estimated DRG payment for inpatient hospital services for Missouri Medicaid recipients.</t>
  </si>
  <si>
    <t>MO HealthNet</t>
  </si>
  <si>
    <t>Provider NPI</t>
  </si>
  <si>
    <t>SILOAM SPRINGS REGIONAL HOSPITAL</t>
  </si>
  <si>
    <t>1902051816</t>
  </si>
  <si>
    <t>MERCY HOSPITAL NORTHWEST ARKANSAS</t>
  </si>
  <si>
    <t>1316902414</t>
  </si>
  <si>
    <t>ST BERNARDS MEDICAL CENTER</t>
  </si>
  <si>
    <t>1922043686</t>
  </si>
  <si>
    <t>NORTHWEST MEDICAL CENTER</t>
  </si>
  <si>
    <t>1699726695</t>
  </si>
  <si>
    <t>BAXTER COUNTY REGIONAL HOSPITAL</t>
  </si>
  <si>
    <t>1881788933</t>
  </si>
  <si>
    <t>ARKANSAS METHODIST MEDICAL CENTER</t>
  </si>
  <si>
    <t>1437222312</t>
  </si>
  <si>
    <t>GREAT RIVER MEDICAL CENTER</t>
  </si>
  <si>
    <t>1316180748</t>
  </si>
  <si>
    <t>NEA BAPTIST MEMORIAL HOSPITAL</t>
  </si>
  <si>
    <t>1386699353</t>
  </si>
  <si>
    <t>PIGGOTT COMMUNITY HOSPITAL</t>
  </si>
  <si>
    <t>1891781837</t>
  </si>
  <si>
    <t>ARKANSAS CHILDRENS HOSPITAL</t>
  </si>
  <si>
    <t>1194776757</t>
  </si>
  <si>
    <t>ALTON MEMORIAL HOSPITAL</t>
  </si>
  <si>
    <t>1548278476</t>
  </si>
  <si>
    <t>TOUCHETTE REGIONAL HOSPITAL</t>
  </si>
  <si>
    <t>1427111046</t>
  </si>
  <si>
    <t>MEMORIAL HOSPITAL</t>
  </si>
  <si>
    <t>1982796181</t>
  </si>
  <si>
    <t>HSHS ST ELIZABETHS HOSPITAL</t>
  </si>
  <si>
    <t>1629057302</t>
  </si>
  <si>
    <t>IOWA LUTHERAN HOSPITAL</t>
  </si>
  <si>
    <t>1356433049</t>
  </si>
  <si>
    <t>UNIVERSITY OF IOWA HOSPITALS AND CLINICS</t>
  </si>
  <si>
    <t>1376544320</t>
  </si>
  <si>
    <t>WAYNE COUNTY HOSPITAL</t>
  </si>
  <si>
    <t>1174599468</t>
  </si>
  <si>
    <t>BLESSING HOSPITAL</t>
  </si>
  <si>
    <t>1760571699</t>
  </si>
  <si>
    <t>VIA CHRISTI HOSPITAL PITTSBURG INC</t>
  </si>
  <si>
    <t>1831125087</t>
  </si>
  <si>
    <t>SAINT JOHN HOSPITAL</t>
  </si>
  <si>
    <t>1568705267</t>
  </si>
  <si>
    <t>SALINA REGIONAL HEALTH CTR</t>
  </si>
  <si>
    <t>1689635138</t>
  </si>
  <si>
    <t>UNIVERSITY OF KANSAS HOSPITAL AUTHORITY</t>
  </si>
  <si>
    <t>1649259656</t>
  </si>
  <si>
    <t>OLATHE MEDICAL CENTER INC</t>
  </si>
  <si>
    <t>1144266115</t>
  </si>
  <si>
    <t>STORMONT VAIL HEATHCARE INC</t>
  </si>
  <si>
    <t>1194782409</t>
  </si>
  <si>
    <t>ADVENTHEALTH SHAWNEE MISSION</t>
  </si>
  <si>
    <t>1023171634</t>
  </si>
  <si>
    <t>WESLEY MEDICAL CENTER LLC</t>
  </si>
  <si>
    <t>1447299649</t>
  </si>
  <si>
    <t>PROVIDENCE MEDICAL CENTER</t>
  </si>
  <si>
    <t>1528301900</t>
  </si>
  <si>
    <t>OVERLAND PARK REGIONAL</t>
  </si>
  <si>
    <t>1578500484</t>
  </si>
  <si>
    <t>MENORAH MEDICAL CENTER</t>
  </si>
  <si>
    <t>1255378337</t>
  </si>
  <si>
    <t>SAINT LUKES SOUTH HOSPITAL INC</t>
  </si>
  <si>
    <t>1154303337</t>
  </si>
  <si>
    <t>MERCY SPECIALTY HOSPITAL SOUTHEAST KANSA</t>
  </si>
  <si>
    <t>1992341473</t>
  </si>
  <si>
    <t>CHILDRENS MERCY HOSPITAL KANSAS</t>
  </si>
  <si>
    <t>1154400232</t>
  </si>
  <si>
    <t>MERCY HOSPITAL JOPLIN</t>
  </si>
  <si>
    <t>1700112745</t>
  </si>
  <si>
    <t>SSM HEALTH ST JOSEPH HOSPITAL -</t>
  </si>
  <si>
    <t>1467521146</t>
  </si>
  <si>
    <t>HEARTLAND REGIONAL MEDICAL CENTER</t>
  </si>
  <si>
    <t>1437259694</t>
  </si>
  <si>
    <t>BOTHWELL REGIONAL HEALTH CENTER</t>
  </si>
  <si>
    <t>1235102690</t>
  </si>
  <si>
    <t>SSM HEALTH ST MARYS HOSPITAL</t>
  </si>
  <si>
    <t>1518065523</t>
  </si>
  <si>
    <t>PHELPS HEALTH</t>
  </si>
  <si>
    <t>1891766051</t>
  </si>
  <si>
    <t>MERCY HOSPITAL ST LOUIS</t>
  </si>
  <si>
    <t>1427098169</t>
  </si>
  <si>
    <t>NORTHEAST REGIONAL MEDICAL CENTER</t>
  </si>
  <si>
    <t>1104899442</t>
  </si>
  <si>
    <t>MERCY HOSPITAL JEFFERSON</t>
  </si>
  <si>
    <t>1508859661</t>
  </si>
  <si>
    <t>TEXAS COUNTY MEMORIAL HOSPITAL</t>
  </si>
  <si>
    <t>1790740363</t>
  </si>
  <si>
    <t>HANNIBAL REGIONAL HOSPITAL</t>
  </si>
  <si>
    <t>1922042704</t>
  </si>
  <si>
    <t>RESEARCH MEDICAL CENTER</t>
  </si>
  <si>
    <t>1134187842</t>
  </si>
  <si>
    <t>BARNES-JEWISH HOSPITAL</t>
  </si>
  <si>
    <t>1649299827</t>
  </si>
  <si>
    <t>LESTER E COX MEDICAL CENTERS</t>
  </si>
  <si>
    <t>1093740128</t>
  </si>
  <si>
    <t>UNIVERSITY HEALTH TRUMAN MEDICAL CENTER</t>
  </si>
  <si>
    <t>1467595793</t>
  </si>
  <si>
    <t>MOSAIC MEDICAL CENTER MARYVILLE</t>
  </si>
  <si>
    <t>1265906663</t>
  </si>
  <si>
    <t>MERCY HOSPITAL WASHINGTON</t>
  </si>
  <si>
    <t>1285664177</t>
  </si>
  <si>
    <t>CAMERON REGIONAL MEDICAL CENTER INC</t>
  </si>
  <si>
    <t>1811905375</t>
  </si>
  <si>
    <t>MERCY HOSPITAL LEBANON</t>
  </si>
  <si>
    <t>1447284898</t>
  </si>
  <si>
    <t>NEVADA REGIONAL MEDICAL CENTER</t>
  </si>
  <si>
    <t>1942283866</t>
  </si>
  <si>
    <t>SAINT LUKES NORTH HOSPITAL</t>
  </si>
  <si>
    <t>1942241799</t>
  </si>
  <si>
    <t>MERCY HOSPITAL SPRINGFIELD</t>
  </si>
  <si>
    <t>1578504056</t>
  </si>
  <si>
    <t>BOONE HOSPITAL CENTER</t>
  </si>
  <si>
    <t>1902817844</t>
  </si>
  <si>
    <t>PEMISCOT MEMORIAL HOSPITAL</t>
  </si>
  <si>
    <t>1437179710</t>
  </si>
  <si>
    <t>MOBERLY REGIONAL HOSPITAL</t>
  </si>
  <si>
    <t>1770554305</t>
  </si>
  <si>
    <t>MERCY HOSPITAL SOUTH</t>
  </si>
  <si>
    <t>1568481984</t>
  </si>
  <si>
    <t>OZARKS MEDICAL CENTER</t>
  </si>
  <si>
    <t>1831115641</t>
  </si>
  <si>
    <t>SSM HEALTH ST CLARE HOSPITAL - FENTON</t>
  </si>
  <si>
    <t>1851496152</t>
  </si>
  <si>
    <t>ST. JOSEPH MEDICAL CENTER</t>
  </si>
  <si>
    <t>1528463080</t>
  </si>
  <si>
    <t>SSM HEALTH CARDINAL GLENNON CHILDREN'S</t>
  </si>
  <si>
    <t>1508935891</t>
  </si>
  <si>
    <t>SSM HEALTH ST MARYS HOSPITAL ST LOUIS</t>
  </si>
  <si>
    <t>1962572396</t>
  </si>
  <si>
    <t>COX MEDICAL CENTER BRANSON</t>
  </si>
  <si>
    <t>1760443980</t>
  </si>
  <si>
    <t>CENTERPOINT MEDICAL CENTER</t>
  </si>
  <si>
    <t>1942247044</t>
  </si>
  <si>
    <t>NORTH KANSAS CITY HOSPITAL</t>
  </si>
  <si>
    <t>1629062799</t>
  </si>
  <si>
    <t>WESTERN MISSOURI MEDICAL CENTER</t>
  </si>
  <si>
    <t>1083601330</t>
  </si>
  <si>
    <t>UNIVERSITY HEALTH LAKEWOOD MEDICAL CENTE</t>
  </si>
  <si>
    <t>1376686600</t>
  </si>
  <si>
    <t>SSM HEALTH DEPAUL HOSPITAL ST LOUIS</t>
  </si>
  <si>
    <t>1598835308</t>
  </si>
  <si>
    <t>SSM HEALTH SAINT LOUIS UNIVERSITY HOSPIT</t>
  </si>
  <si>
    <t>1942685920</t>
  </si>
  <si>
    <t>MISSOURI BAPTIST MEDICAL CENTER</t>
  </si>
  <si>
    <t>1487663506</t>
  </si>
  <si>
    <t>1811006661</t>
  </si>
  <si>
    <t>MISSOURI DELTA MEDICAL CENTER</t>
  </si>
  <si>
    <t>1831269539</t>
  </si>
  <si>
    <t>POPLAR BLUFF REGIONAL MEDICAL CENTER</t>
  </si>
  <si>
    <t>1700831724</t>
  </si>
  <si>
    <t>FREEMAN HEALTH SYSTEM</t>
  </si>
  <si>
    <t>1265546048</t>
  </si>
  <si>
    <t>ST LUKES HOSPITAL OF KANSAS CITY</t>
  </si>
  <si>
    <t>1063494177</t>
  </si>
  <si>
    <t>UNIVERSITY OF MISSOURI HEALTH CARE</t>
  </si>
  <si>
    <t>1699769901</t>
  </si>
  <si>
    <t>JOHN FITZGIBBON MEMORIAL HOSPITAL INC</t>
  </si>
  <si>
    <t>1730182478</t>
  </si>
  <si>
    <t>1801990825</t>
  </si>
  <si>
    <t>BARNES JEWISH WEST COUNTY HOSPITAL</t>
  </si>
  <si>
    <t>1831107895</t>
  </si>
  <si>
    <t>PARKLAND HEALTH CENTER</t>
  </si>
  <si>
    <t>1003824061</t>
  </si>
  <si>
    <t>GOLDEN VALLEY MEMORIAL HOSP</t>
  </si>
  <si>
    <t>1710075361</t>
  </si>
  <si>
    <t>ST LUKES DESPERES EPISCOPAL PRESBYTERIAN</t>
  </si>
  <si>
    <t>1508366949</t>
  </si>
  <si>
    <t>LIBERTY HOSPITAL</t>
  </si>
  <si>
    <t>ST LUKES HOSPITAL WEST</t>
  </si>
  <si>
    <t>1346251543</t>
  </si>
  <si>
    <t>CHRISTIAN HOSPITAL</t>
  </si>
  <si>
    <t>1639186760</t>
  </si>
  <si>
    <t>SAINT FRANCIS MEDICAL CENTER</t>
  </si>
  <si>
    <t>1467412726</t>
  </si>
  <si>
    <t>LAKE REGIONAL HOSPITAL</t>
  </si>
  <si>
    <t>1386619450</t>
  </si>
  <si>
    <t>LEES SUMMIT MEDICAL CENTER</t>
  </si>
  <si>
    <t>1225085871</t>
  </si>
  <si>
    <t>BARNES-JEWISH ST PETERS HOSPITAL</t>
  </si>
  <si>
    <t>1144238908</t>
  </si>
  <si>
    <t>ST MARYS MEDICAL CENTER</t>
  </si>
  <si>
    <t>1912303579</t>
  </si>
  <si>
    <t>CITIZENS MEMORIAL HOSPITAL</t>
  </si>
  <si>
    <t>1003981549</t>
  </si>
  <si>
    <t>SSM HEALTH ST JOSEPH HOSPITAL</t>
  </si>
  <si>
    <t>1871665380</t>
  </si>
  <si>
    <t>BELTON REGIONAL MEDICAL CENTER</t>
  </si>
  <si>
    <t>1063470763</t>
  </si>
  <si>
    <t>SAINT LUKES EAST HOSPITAL</t>
  </si>
  <si>
    <t>1053353490</t>
  </si>
  <si>
    <t>PROGRESS WEST HOSPITAL</t>
  </si>
  <si>
    <t>1508938044</t>
  </si>
  <si>
    <t>ELLETT MEMORIAL HOSPITAL</t>
  </si>
  <si>
    <t>1609894716</t>
  </si>
  <si>
    <t>MADISON MEDICAL CENTER</t>
  </si>
  <si>
    <t>1720163025</t>
  </si>
  <si>
    <t>COMMUNITY HOSPITAL-FAIRFAX</t>
  </si>
  <si>
    <t>1942279500</t>
  </si>
  <si>
    <t>PERSHING MEMORIAL HOSPITAL</t>
  </si>
  <si>
    <t>1417991159</t>
  </si>
  <si>
    <t>WASHINGTON COUNTY MEMORIAL HOSPITAL</t>
  </si>
  <si>
    <t>1194838821</t>
  </si>
  <si>
    <t>WRIGHT MEMORIAL HOSPITAL</t>
  </si>
  <si>
    <t>1841274057</t>
  </si>
  <si>
    <t>SCOTLAND COUNTY MEMORIAL HOSPITAL</t>
  </si>
  <si>
    <t>1083624647</t>
  </si>
  <si>
    <t>SAMARITAN HOSPITAL</t>
  </si>
  <si>
    <t>1548215106</t>
  </si>
  <si>
    <t>HERMANN AREA DISTRICT HOSPITAL</t>
  </si>
  <si>
    <t>1962578609</t>
  </si>
  <si>
    <t>MERCY HOSPITAL AURORA</t>
  </si>
  <si>
    <t>1467543090</t>
  </si>
  <si>
    <t>MERCY HOSPITAL CASSVILLE</t>
  </si>
  <si>
    <t>1285676932</t>
  </si>
  <si>
    <t>SALEM MEMORIAL DISTRICT HOSPITAL</t>
  </si>
  <si>
    <t>1639177561</t>
  </si>
  <si>
    <t>MERCY HOSPITAL LINCOLN</t>
  </si>
  <si>
    <t>1962808733</t>
  </si>
  <si>
    <t>LAFAYETTE REGIONAL HEALTH</t>
  </si>
  <si>
    <t>1679520258</t>
  </si>
  <si>
    <t>HEDRICK MEDICAL CENTER</t>
  </si>
  <si>
    <t>1912948308</t>
  </si>
  <si>
    <t>EXCELSIOR SPRINGS HOSPITAL</t>
  </si>
  <si>
    <t>1609870310</t>
  </si>
  <si>
    <t>CASS REGIONAL MEDICAL CENTER</t>
  </si>
  <si>
    <t>1477535326</t>
  </si>
  <si>
    <t>COX BARTON COUNTY HOSPITAL</t>
  </si>
  <si>
    <t>1922514629</t>
  </si>
  <si>
    <t>RAY COUNTY MEMORIAL HOSPITAL</t>
  </si>
  <si>
    <t>1245220052</t>
  </si>
  <si>
    <t>MOSAIC MEDICAL CENTER ALBANY</t>
  </si>
  <si>
    <t>1306893268</t>
  </si>
  <si>
    <t>COX MONETT HOSPITAL</t>
  </si>
  <si>
    <t>1194757500</t>
  </si>
  <si>
    <t>STE GENEVIEVE COUNTY MEMORIAL HOSPITAL</t>
  </si>
  <si>
    <t>1073587655</t>
  </si>
  <si>
    <t>FREEMAN NEOSHO HOSPITAL</t>
  </si>
  <si>
    <t>1598873796</t>
  </si>
  <si>
    <t>PIKE COUNTY MEMORIAL HOSP</t>
  </si>
  <si>
    <t>1205837218</t>
  </si>
  <si>
    <t>MERCY ST FRANCIS HOSPITAL</t>
  </si>
  <si>
    <t>1023053477</t>
  </si>
  <si>
    <t>MISSOURI BAPTIST HOSPITAL OF SULLIVAN</t>
  </si>
  <si>
    <t>1295743169</t>
  </si>
  <si>
    <t>MERCY HOSPITAL CARTHAGE</t>
  </si>
  <si>
    <t>1003201955</t>
  </si>
  <si>
    <t>ST LOUIS CHILDRENS HOSPITAL</t>
  </si>
  <si>
    <t>1992727663</t>
  </si>
  <si>
    <t>CHILDRENS MERCY HOSPITAL</t>
  </si>
  <si>
    <t>1366515488</t>
  </si>
  <si>
    <t>BRYAN MEDICAL CENTER</t>
  </si>
  <si>
    <t>1528006103</t>
  </si>
  <si>
    <t>THE NEBRASKA MEDICAL CENTER</t>
  </si>
  <si>
    <t>1356307581</t>
  </si>
  <si>
    <t>JACKSON MADISON COUNTY GENERAL HOSPITAL</t>
  </si>
  <si>
    <t>1093705428</t>
  </si>
  <si>
    <t>METHODIST HEALTHCARE - MEMPHIS HOSPITALS</t>
  </si>
  <si>
    <t>1558365890</t>
  </si>
  <si>
    <t>WEST TENNESSEE HEALTHCARE DYERSBURG HOS</t>
  </si>
  <si>
    <t>1043282338</t>
  </si>
  <si>
    <t>REGIONAL ONE HEALTH</t>
  </si>
  <si>
    <t>1144213117</t>
  </si>
  <si>
    <t>ST JUDE CHILDRENS RESEARCH HOSPITAL</t>
  </si>
  <si>
    <t>1033112230</t>
  </si>
  <si>
    <t>Hospital Specific Rate</t>
  </si>
  <si>
    <t>CCR</t>
  </si>
  <si>
    <t>DRG Description</t>
  </si>
  <si>
    <t>Transplant Surgery</t>
  </si>
  <si>
    <t>General Surgery</t>
  </si>
  <si>
    <t>Vascular Surgery</t>
  </si>
  <si>
    <t>Neurosurgery</t>
  </si>
  <si>
    <t>Neurology</t>
  </si>
  <si>
    <t>Oncology</t>
  </si>
  <si>
    <t>Ophthalmology Surgery</t>
  </si>
  <si>
    <t>Ophthalmology</t>
  </si>
  <si>
    <t>Oral and Maxillofacial Surgery</t>
  </si>
  <si>
    <t>Otolaryngology</t>
  </si>
  <si>
    <t>OTHER EAR, NOSE, MOUTH, THROAT, CRANIOFACIAL, AND NECK PROCEDURES</t>
  </si>
  <si>
    <t>Dental</t>
  </si>
  <si>
    <t>Cardiothoracic Surgery</t>
  </si>
  <si>
    <t>Pediatrics</t>
  </si>
  <si>
    <t>Cardiology</t>
  </si>
  <si>
    <t>Orthopedics</t>
  </si>
  <si>
    <t>Plastic Surgery</t>
  </si>
  <si>
    <t>Dermatology</t>
  </si>
  <si>
    <t>Urology</t>
  </si>
  <si>
    <t>Gynecology</t>
  </si>
  <si>
    <t>Obstetrics</t>
  </si>
  <si>
    <t>NEONATE BIRTH WEIGHT &lt; 500 GRAMS, OR BIRTH WEIGHT 500-999 GRAMS AND GESTATIONAL AGE &lt;24 WEEKS, OR BIRTH WEIGHT 500-749 GRAMS WITH MAJOR ANOMALY OR WITHOUT LIFE SUSTAINING INTERVENTION</t>
  </si>
  <si>
    <t>NEONATE BIRTH WEIGHT 1000-1249 GRAMS WITH RESPIRATORY DISTRESS SYNDROME OR OTHER MAJOR RESPIRATORY CONDITION OR MAJOR ANOMALY</t>
  </si>
  <si>
    <t>NEONATE BIRTH WEIGHT 1250-1499 GRAMS WITH RESPIRATORY DISTRESS SYNDROME OR OTHER MAJOR RESPIRATORY CONDITION OR MAJOR ANOMALY</t>
  </si>
  <si>
    <t>SPLENIC PROCEDURES</t>
  </si>
  <si>
    <t>Therapeutic Radiology</t>
  </si>
  <si>
    <t>Mental Health and Substance Abuse</t>
  </si>
  <si>
    <t>Rehabilitation</t>
  </si>
  <si>
    <t>Trauma</t>
  </si>
  <si>
    <t>Ungroupable</t>
  </si>
  <si>
    <t>DRG Base Payment</t>
  </si>
  <si>
    <t>TRANSFER PAYMENT</t>
  </si>
  <si>
    <t>Transfer Indicator</t>
  </si>
  <si>
    <t>Transfer Adjusted Payment</t>
  </si>
  <si>
    <t>Transfer Payment or DRG Payment</t>
  </si>
  <si>
    <t>If Transfer Indicator = Yes then Minimum of DRG Payment and Transfer Adjusted Payment</t>
  </si>
  <si>
    <t>POLICY ADJUSTER PAYMENT</t>
  </si>
  <si>
    <t>Policy Adjuster Payment</t>
  </si>
  <si>
    <t>DRG Payment with Policy Adjuster</t>
  </si>
  <si>
    <t>DRG Payment * Policy Adjuster</t>
  </si>
  <si>
    <t>Hospital Rate * APR-DRG Weight</t>
  </si>
  <si>
    <t>Charges * CCR</t>
  </si>
  <si>
    <t>Marginal Cost Percentage</t>
  </si>
  <si>
    <t>Cost Above Threshold</t>
  </si>
  <si>
    <t xml:space="preserve">Estimated Cost - Cost Outlier Threshold </t>
  </si>
  <si>
    <t>Cost Above Threshold * Marginal Cost Percentage</t>
  </si>
  <si>
    <t>Allowed Amount</t>
  </si>
  <si>
    <t>DRG Payment with Policy Adjuster + Total Outlier Payment</t>
  </si>
  <si>
    <t>Policy Adjuster</t>
  </si>
  <si>
    <t>DRG</t>
  </si>
  <si>
    <t>State Specific Weights</t>
  </si>
  <si>
    <t>APR DRG Weights</t>
  </si>
  <si>
    <t>001-1</t>
  </si>
  <si>
    <t>001-2</t>
  </si>
  <si>
    <t>001-3</t>
  </si>
  <si>
    <t>001-4</t>
  </si>
  <si>
    <t>002-1</t>
  </si>
  <si>
    <t>002-2</t>
  </si>
  <si>
    <t>002-3</t>
  </si>
  <si>
    <t>002-4</t>
  </si>
  <si>
    <t>004-1</t>
  </si>
  <si>
    <t>004-2</t>
  </si>
  <si>
    <t>004-3</t>
  </si>
  <si>
    <t>004-4</t>
  </si>
  <si>
    <t>005-1</t>
  </si>
  <si>
    <t>005-2</t>
  </si>
  <si>
    <t>005-3</t>
  </si>
  <si>
    <t>005-4</t>
  </si>
  <si>
    <t>006-1</t>
  </si>
  <si>
    <t>006-2</t>
  </si>
  <si>
    <t>006-3</t>
  </si>
  <si>
    <t>006-4</t>
  </si>
  <si>
    <t>007-1</t>
  </si>
  <si>
    <t>007-2</t>
  </si>
  <si>
    <t>007-3</t>
  </si>
  <si>
    <t>007-4</t>
  </si>
  <si>
    <t>008-1</t>
  </si>
  <si>
    <t>008-2</t>
  </si>
  <si>
    <t>008-3</t>
  </si>
  <si>
    <t>008-4</t>
  </si>
  <si>
    <t>009-1</t>
  </si>
  <si>
    <t>009-2</t>
  </si>
  <si>
    <t>009-3</t>
  </si>
  <si>
    <t>009-4</t>
  </si>
  <si>
    <t>011-1</t>
  </si>
  <si>
    <t>011-2</t>
  </si>
  <si>
    <t>011-3</t>
  </si>
  <si>
    <t>011-4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</si>
  <si>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</si>
  <si>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</si>
  <si>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</si>
  <si>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</si>
  <si>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</si>
  <si>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</si>
  <si>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</si>
  <si>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</si>
  <si>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</si>
  <si>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</si>
  <si>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</si>
  <si>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</si>
  <si>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</si>
  <si>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</si>
  <si>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</si>
  <si>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</si>
  <si>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</si>
  <si>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</si>
  <si>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</si>
  <si>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</si>
  <si>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</si>
  <si>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</si>
  <si>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</si>
  <si>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</si>
  <si>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027-1</t>
  </si>
  <si>
    <t>027-2</t>
  </si>
  <si>
    <t>027-3</t>
  </si>
  <si>
    <t>027-4</t>
  </si>
  <si>
    <t>029-1</t>
  </si>
  <si>
    <t>029-2</t>
  </si>
  <si>
    <t>029-3</t>
  </si>
  <si>
    <t>029-4</t>
  </si>
  <si>
    <t>030-1</t>
  </si>
  <si>
    <t>030-2</t>
  </si>
  <si>
    <t>030-3</t>
  </si>
  <si>
    <t>030-4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</si>
  <si>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</si>
  <si>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</si>
  <si>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</si>
  <si>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</si>
  <si>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</si>
  <si>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</si>
  <si>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</si>
  <si>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</si>
  <si>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</si>
  <si>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</si>
  <si>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</si>
  <si>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</si>
  <si>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</si>
  <si>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</si>
  <si>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</si>
  <si>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</si>
  <si>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</si>
  <si>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</si>
  <si>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</si>
  <si>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</si>
  <si>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</si>
  <si>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</si>
  <si>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</si>
  <si>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</si>
  <si>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</si>
  <si>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</si>
  <si>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</si>
  <si>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</si>
  <si>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</si>
  <si>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</si>
  <si>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</si>
  <si>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</si>
  <si>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</si>
  <si>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</si>
  <si>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</si>
  <si>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</si>
  <si>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</si>
  <si>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</si>
  <si>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</si>
  <si>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</si>
  <si>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</si>
  <si>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</si>
  <si>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</si>
  <si>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</si>
  <si>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</si>
  <si>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</si>
  <si>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</si>
  <si>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</si>
  <si>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</si>
  <si>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</si>
  <si>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</si>
  <si>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</si>
  <si>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</si>
  <si>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</si>
  <si>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</si>
  <si>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</si>
  <si>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</si>
  <si>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</si>
  <si>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</si>
  <si>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</si>
  <si>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</si>
  <si>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</si>
  <si>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</si>
  <si>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</si>
  <si>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</si>
  <si>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</si>
  <si>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</si>
  <si>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</si>
  <si>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</si>
  <si>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</si>
  <si>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</si>
  <si>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</si>
  <si>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</si>
  <si>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</si>
  <si>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</si>
  <si>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</si>
  <si>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</si>
  <si>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</si>
  <si>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</si>
  <si>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</si>
  <si>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</si>
  <si>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</si>
  <si>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</si>
  <si>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</si>
  <si>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</si>
  <si>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</si>
  <si>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</si>
  <si>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</si>
  <si>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</si>
  <si>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</si>
  <si>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</si>
  <si>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</si>
  <si>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</si>
  <si>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</si>
  <si>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</si>
  <si>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</si>
  <si>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</si>
  <si>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</si>
  <si>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</si>
  <si>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</si>
  <si>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</si>
  <si>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</si>
  <si>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</si>
  <si>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</si>
  <si>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</si>
  <si>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</si>
  <si>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</si>
  <si>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</si>
  <si>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</si>
  <si>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</si>
  <si>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</si>
  <si>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</si>
  <si>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</si>
  <si>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</si>
  <si>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</si>
  <si>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</si>
  <si>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</si>
  <si>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</si>
  <si>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</si>
  <si>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</si>
  <si>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</si>
  <si>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</si>
  <si>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</si>
  <si>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</si>
  <si>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</si>
  <si>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</si>
  <si>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</si>
  <si>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</si>
  <si>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</si>
  <si>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</si>
  <si>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</si>
  <si>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</si>
  <si>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</si>
  <si>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</si>
  <si>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</si>
  <si>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</si>
  <si>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</si>
  <si>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</si>
  <si>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</si>
  <si>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</si>
  <si>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</si>
  <si>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</si>
  <si>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</si>
  <si>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</si>
  <si>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</si>
  <si>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</si>
  <si>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</si>
  <si>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</si>
  <si>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</si>
  <si>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</si>
  <si>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</si>
  <si>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</si>
  <si>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</si>
  <si>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</si>
  <si>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</si>
  <si>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</si>
  <si>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</si>
  <si>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</si>
  <si>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</si>
  <si>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</si>
  <si>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</si>
  <si>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</si>
  <si>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</si>
  <si>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</si>
  <si>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</si>
  <si>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</si>
  <si>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</si>
  <si>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</si>
  <si>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</si>
  <si>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</si>
  <si>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</si>
  <si>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</si>
  <si>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</si>
  <si>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</si>
  <si>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</si>
  <si>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</si>
  <si>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</si>
  <si>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</si>
  <si>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</si>
  <si>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</si>
  <si>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</si>
  <si>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</si>
  <si>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</si>
  <si>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</si>
  <si>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</si>
  <si>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</si>
  <si>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</si>
  <si>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</si>
  <si>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</si>
  <si>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</si>
  <si>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</si>
  <si>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</si>
  <si>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</si>
  <si>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</si>
  <si>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</si>
  <si>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</si>
  <si>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</si>
  <si>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</si>
  <si>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</si>
  <si>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</si>
  <si>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145-1</t>
  </si>
  <si>
    <t>145-2</t>
  </si>
  <si>
    <t>145-3</t>
  </si>
  <si>
    <t>145-4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</si>
  <si>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</si>
  <si>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</si>
  <si>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</si>
  <si>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</si>
  <si>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</si>
  <si>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</si>
  <si>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</si>
  <si>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</si>
  <si>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</si>
  <si>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</si>
  <si>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</si>
  <si>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</si>
  <si>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</si>
  <si>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</si>
  <si>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</si>
  <si>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</si>
  <si>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</si>
  <si>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</si>
  <si>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</si>
  <si>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</si>
  <si>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</si>
  <si>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</si>
  <si>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</si>
  <si>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</si>
  <si>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</si>
  <si>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</si>
  <si>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</si>
  <si>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</si>
  <si>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</si>
  <si>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</si>
  <si>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</si>
  <si>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</si>
  <si>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</si>
  <si>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</si>
  <si>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</si>
  <si>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</si>
  <si>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</si>
  <si>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</si>
  <si>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</si>
  <si>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</si>
  <si>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</si>
  <si>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</si>
  <si>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</si>
  <si>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</si>
  <si>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</si>
  <si>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</si>
  <si>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</si>
  <si>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</si>
  <si>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</si>
  <si>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</si>
  <si>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</si>
  <si>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</si>
  <si>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</si>
  <si>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</si>
  <si>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</si>
  <si>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</si>
  <si>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178-1</t>
  </si>
  <si>
    <t>178-2</t>
  </si>
  <si>
    <t>178-3</t>
  </si>
  <si>
    <t>178-4</t>
  </si>
  <si>
    <t>179-1</t>
  </si>
  <si>
    <t>179-2</t>
  </si>
  <si>
    <t>179-3</t>
  </si>
  <si>
    <t>179-4</t>
  </si>
  <si>
    <t>180-1</t>
  </si>
  <si>
    <t>180-2</t>
  </si>
  <si>
    <t>180-3</t>
  </si>
  <si>
    <t>180-4</t>
  </si>
  <si>
    <t>181-1</t>
  </si>
  <si>
    <t>181-2</t>
  </si>
  <si>
    <t>181-3</t>
  </si>
  <si>
    <t>181-4</t>
  </si>
  <si>
    <t>182-1</t>
  </si>
  <si>
    <t>182-2</t>
  </si>
  <si>
    <t>182-3</t>
  </si>
  <si>
    <t>182-4</t>
  </si>
  <si>
    <t>183-1</t>
  </si>
  <si>
    <t>183-2</t>
  </si>
  <si>
    <t>183-3</t>
  </si>
  <si>
    <t>183-4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</si>
  <si>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</si>
  <si>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</si>
  <si>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</si>
  <si>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</si>
  <si>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</si>
  <si>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</si>
  <si>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</si>
  <si>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</si>
  <si>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</si>
  <si>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</si>
  <si>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</si>
  <si>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</si>
  <si>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</si>
  <si>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</si>
  <si>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</si>
  <si>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</si>
  <si>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</si>
  <si>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</si>
  <si>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</si>
  <si>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</si>
  <si>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</si>
  <si>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</si>
  <si>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</si>
  <si>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</si>
  <si>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</si>
  <si>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</si>
  <si>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</si>
  <si>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</si>
  <si>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</si>
  <si>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</si>
  <si>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</si>
  <si>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</si>
  <si>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</si>
  <si>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</si>
  <si>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</si>
  <si>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</si>
  <si>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</si>
  <si>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</si>
  <si>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</si>
  <si>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</si>
  <si>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</si>
  <si>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</si>
  <si>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</si>
  <si>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</si>
  <si>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</si>
  <si>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</si>
  <si>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</si>
  <si>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</si>
  <si>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</si>
  <si>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</si>
  <si>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</si>
  <si>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</si>
  <si>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</si>
  <si>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</si>
  <si>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</si>
  <si>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</si>
  <si>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</si>
  <si>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</si>
  <si>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</si>
  <si>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</si>
  <si>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</si>
  <si>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</si>
  <si>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</si>
  <si>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</si>
  <si>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</si>
  <si>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</si>
  <si>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</si>
  <si>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</si>
  <si>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</si>
  <si>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</si>
  <si>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</si>
  <si>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</si>
  <si>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</si>
  <si>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</si>
  <si>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</si>
  <si>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</si>
  <si>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</si>
  <si>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</si>
  <si>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</si>
  <si>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</si>
  <si>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</si>
  <si>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</si>
  <si>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</si>
  <si>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</si>
  <si>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</si>
  <si>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</si>
  <si>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</si>
  <si>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</si>
  <si>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</si>
  <si>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</si>
  <si>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</si>
  <si>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</si>
  <si>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</si>
  <si>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</si>
  <si>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</si>
  <si>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</si>
  <si>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230-1</t>
  </si>
  <si>
    <t>230-2</t>
  </si>
  <si>
    <t>230-3</t>
  </si>
  <si>
    <t>230-4</t>
  </si>
  <si>
    <t>231-1</t>
  </si>
  <si>
    <t>231-2</t>
  </si>
  <si>
    <t>231-3</t>
  </si>
  <si>
    <t>231-4</t>
  </si>
  <si>
    <t>232-1</t>
  </si>
  <si>
    <t>232-2</t>
  </si>
  <si>
    <t>232-3</t>
  </si>
  <si>
    <t>232-4</t>
  </si>
  <si>
    <t>233-1</t>
  </si>
  <si>
    <t>233-2</t>
  </si>
  <si>
    <t>233-3</t>
  </si>
  <si>
    <t>233-4</t>
  </si>
  <si>
    <t>234-1</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</si>
  <si>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</si>
  <si>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</si>
  <si>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</si>
  <si>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</si>
  <si>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</si>
  <si>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</si>
  <si>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</si>
  <si>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</si>
  <si>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</si>
  <si>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</si>
  <si>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</si>
  <si>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</si>
  <si>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</si>
  <si>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</si>
  <si>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</si>
  <si>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</si>
  <si>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</si>
  <si>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</si>
  <si>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</si>
  <si>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</si>
  <si>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</si>
  <si>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</si>
  <si>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</si>
  <si>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</si>
  <si>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</si>
  <si>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</si>
  <si>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</si>
  <si>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</si>
  <si>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</si>
  <si>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</si>
  <si>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</si>
  <si>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</si>
  <si>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</si>
  <si>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</si>
  <si>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</si>
  <si>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</si>
  <si>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</si>
  <si>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</si>
  <si>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</si>
  <si>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</si>
  <si>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</si>
  <si>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</si>
  <si>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</si>
  <si>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</si>
  <si>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</si>
  <si>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</si>
  <si>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</si>
  <si>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</si>
  <si>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</si>
  <si>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</si>
  <si>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</si>
  <si>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</si>
  <si>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</si>
  <si>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</si>
  <si>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</si>
  <si>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</si>
  <si>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</si>
  <si>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</si>
  <si>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</si>
  <si>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</si>
  <si>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</si>
  <si>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</si>
  <si>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</si>
  <si>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</si>
  <si>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</si>
  <si>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</si>
  <si>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</si>
  <si>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</si>
  <si>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</si>
  <si>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</si>
  <si>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</si>
  <si>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</si>
  <si>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</si>
  <si>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</si>
  <si>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</si>
  <si>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</si>
  <si>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</si>
  <si>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</si>
  <si>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</si>
  <si>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</si>
  <si>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</si>
  <si>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</si>
  <si>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</si>
  <si>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</si>
  <si>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</si>
  <si>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</si>
  <si>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</si>
  <si>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</si>
  <si>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</si>
  <si>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</si>
  <si>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</si>
  <si>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</si>
  <si>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</si>
  <si>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</si>
  <si>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</si>
  <si>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</si>
  <si>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</si>
  <si>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</si>
  <si>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</si>
  <si>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</si>
  <si>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</si>
  <si>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</si>
  <si>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</si>
  <si>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</si>
  <si>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</si>
  <si>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</si>
  <si>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</si>
  <si>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</si>
  <si>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</si>
  <si>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</si>
  <si>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</si>
  <si>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</si>
  <si>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</si>
  <si>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</si>
  <si>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</si>
  <si>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</si>
  <si>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</si>
  <si>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</si>
  <si>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</si>
  <si>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</si>
  <si>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</si>
  <si>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</si>
  <si>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</si>
  <si>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</si>
  <si>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</si>
  <si>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</si>
  <si>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</si>
  <si>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</si>
  <si>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</si>
  <si>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</si>
  <si>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</si>
  <si>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</si>
  <si>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</si>
  <si>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</si>
  <si>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</si>
  <si>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</si>
  <si>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</si>
  <si>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</si>
  <si>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</si>
  <si>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</si>
  <si>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</si>
  <si>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</si>
  <si>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</si>
  <si>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</si>
  <si>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</si>
  <si>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</si>
  <si>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</si>
  <si>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</si>
  <si>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</si>
  <si>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</si>
  <si>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</si>
  <si>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</si>
  <si>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</si>
  <si>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</si>
  <si>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</si>
  <si>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</si>
  <si>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</si>
  <si>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</si>
  <si>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</si>
  <si>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323-1</t>
  </si>
  <si>
    <t>323-2</t>
  </si>
  <si>
    <t>323-3</t>
  </si>
  <si>
    <t>323-4</t>
  </si>
  <si>
    <t>324-1</t>
  </si>
  <si>
    <t>324-2</t>
  </si>
  <si>
    <t>324-3</t>
  </si>
  <si>
    <t>324-4</t>
  </si>
  <si>
    <t>325-1</t>
  </si>
  <si>
    <t>325-2</t>
  </si>
  <si>
    <t>325-3</t>
  </si>
  <si>
    <t>325-4</t>
  </si>
  <si>
    <t>326-1</t>
  </si>
  <si>
    <t>326-2</t>
  </si>
  <si>
    <t>326-3</t>
  </si>
  <si>
    <t>326-4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</si>
  <si>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</si>
  <si>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</si>
  <si>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</si>
  <si>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</si>
  <si>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</si>
  <si>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</si>
  <si>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</si>
  <si>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</si>
  <si>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</si>
  <si>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</si>
  <si>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</si>
  <si>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</si>
  <si>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</si>
  <si>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</si>
  <si>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</si>
  <si>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</si>
  <si>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</si>
  <si>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</si>
  <si>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</si>
  <si>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</si>
  <si>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</si>
  <si>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</si>
  <si>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</si>
  <si>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</si>
  <si>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</si>
  <si>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</si>
  <si>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</si>
  <si>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</si>
  <si>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</si>
  <si>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</si>
  <si>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</si>
  <si>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</si>
  <si>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</si>
  <si>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</si>
  <si>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</si>
  <si>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</si>
  <si>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</si>
  <si>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</si>
  <si>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</si>
  <si>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</si>
  <si>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</si>
  <si>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</si>
  <si>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</si>
  <si>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</si>
  <si>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</si>
  <si>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</si>
  <si>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</si>
  <si>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</si>
  <si>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</si>
  <si>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</si>
  <si>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</si>
  <si>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</si>
  <si>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</si>
  <si>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</si>
  <si>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</si>
  <si>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</si>
  <si>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</si>
  <si>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</si>
  <si>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</si>
  <si>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</si>
  <si>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</si>
  <si>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</si>
  <si>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</si>
  <si>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</si>
  <si>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</si>
  <si>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</si>
  <si>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</si>
  <si>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</si>
  <si>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</si>
  <si>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</si>
  <si>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</si>
  <si>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</si>
  <si>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</si>
  <si>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</si>
  <si>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</si>
  <si>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</si>
  <si>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</si>
  <si>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</si>
  <si>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</si>
  <si>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</si>
  <si>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</si>
  <si>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</si>
  <si>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</si>
  <si>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</si>
  <si>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</si>
  <si>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</si>
  <si>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</si>
  <si>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</si>
  <si>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</si>
  <si>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</si>
  <si>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</si>
  <si>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</si>
  <si>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</si>
  <si>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</si>
  <si>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</si>
  <si>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</si>
  <si>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</si>
  <si>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</si>
  <si>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</si>
  <si>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</si>
  <si>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</si>
  <si>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</si>
  <si>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</si>
  <si>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</si>
  <si>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</si>
  <si>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</si>
  <si>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</si>
  <si>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</si>
  <si>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</si>
  <si>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</si>
  <si>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</si>
  <si>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</si>
  <si>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</si>
  <si>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</si>
  <si>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</si>
  <si>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</si>
  <si>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426-1</t>
  </si>
  <si>
    <t>426-2</t>
  </si>
  <si>
    <t>426-3</t>
  </si>
  <si>
    <t>426-4</t>
  </si>
  <si>
    <t>427-1</t>
  </si>
  <si>
    <t>427-2</t>
  </si>
  <si>
    <t>427-3</t>
  </si>
  <si>
    <t>427-4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</si>
  <si>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</si>
  <si>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</si>
  <si>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</si>
  <si>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</si>
  <si>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</si>
  <si>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</si>
  <si>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</si>
  <si>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</si>
  <si>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</si>
  <si>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</si>
  <si>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</si>
  <si>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</si>
  <si>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</si>
  <si>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</si>
  <si>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</si>
  <si>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</si>
  <si>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</si>
  <si>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</si>
  <si>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</si>
  <si>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</si>
  <si>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</si>
  <si>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</si>
  <si>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</si>
  <si>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</si>
  <si>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</si>
  <si>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</si>
  <si>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</si>
  <si>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</si>
  <si>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</si>
  <si>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</si>
  <si>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</si>
  <si>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</si>
  <si>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</si>
  <si>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</si>
  <si>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</si>
  <si>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</si>
  <si>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</si>
  <si>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</si>
  <si>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</si>
  <si>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</si>
  <si>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</si>
  <si>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</si>
  <si>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</si>
  <si>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</si>
  <si>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</si>
  <si>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</si>
  <si>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</si>
  <si>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</si>
  <si>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</si>
  <si>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</si>
  <si>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</si>
  <si>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</si>
  <si>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</si>
  <si>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</si>
  <si>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</si>
  <si>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</si>
  <si>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</si>
  <si>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469-2</t>
  </si>
  <si>
    <t>469-3</t>
  </si>
  <si>
    <t>469-4</t>
  </si>
  <si>
    <t>470-1</t>
  </si>
  <si>
    <t>470-2</t>
  </si>
  <si>
    <t>470-3</t>
  </si>
  <si>
    <t>470-4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</si>
  <si>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</si>
  <si>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</si>
  <si>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</si>
  <si>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</si>
  <si>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</si>
  <si>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</si>
  <si>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</si>
  <si>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</si>
  <si>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</si>
  <si>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</si>
  <si>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</si>
  <si>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</si>
  <si>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</si>
  <si>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</si>
  <si>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</si>
  <si>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</si>
  <si>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</si>
  <si>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</si>
  <si>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</si>
  <si>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</si>
  <si>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</si>
  <si>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</si>
  <si>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</si>
  <si>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</si>
  <si>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</si>
  <si>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</si>
  <si>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</si>
  <si>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</si>
  <si>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</si>
  <si>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</si>
  <si>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</si>
  <si>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</si>
  <si>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</si>
  <si>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</si>
  <si>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</si>
  <si>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</si>
  <si>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</si>
  <si>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</si>
  <si>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</si>
  <si>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</si>
  <si>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</si>
  <si>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</si>
  <si>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</si>
  <si>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</si>
  <si>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</si>
  <si>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</si>
  <si>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</si>
  <si>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</si>
  <si>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</si>
  <si>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</si>
  <si>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</si>
  <si>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</si>
  <si>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</si>
  <si>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</si>
  <si>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</si>
  <si>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</si>
  <si>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</si>
  <si>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</si>
  <si>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</si>
  <si>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</si>
  <si>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539-1</t>
  </si>
  <si>
    <t>539-2</t>
  </si>
  <si>
    <t>539-3</t>
  </si>
  <si>
    <t>539-4</t>
  </si>
  <si>
    <t>540-1</t>
  </si>
  <si>
    <t>540-2</t>
  </si>
  <si>
    <t>540-3</t>
  </si>
  <si>
    <t>540-4</t>
  </si>
  <si>
    <t>541-1</t>
  </si>
  <si>
    <t>541-2</t>
  </si>
  <si>
    <t>541-3</t>
  </si>
  <si>
    <t>541-4</t>
  </si>
  <si>
    <t>542-1</t>
  </si>
  <si>
    <t>542-2</t>
  </si>
  <si>
    <t>542-3</t>
  </si>
  <si>
    <t>542-4</t>
  </si>
  <si>
    <t>543-1</t>
  </si>
  <si>
    <t>543-2</t>
  </si>
  <si>
    <t>543-3</t>
  </si>
  <si>
    <t>543-4</t>
  </si>
  <si>
    <t>547-1</t>
  </si>
  <si>
    <t>547-2</t>
  </si>
  <si>
    <t>547-3</t>
  </si>
  <si>
    <t>547-4</t>
  </si>
  <si>
    <t>548-1</t>
  </si>
  <si>
    <t>548-2</t>
  </si>
  <si>
    <t>548-3</t>
  </si>
  <si>
    <t>548-4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</si>
  <si>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</si>
  <si>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</si>
  <si>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</si>
  <si>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</si>
  <si>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</si>
  <si>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</si>
  <si>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</si>
  <si>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</si>
  <si>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</si>
  <si>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</si>
  <si>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</si>
  <si>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</si>
  <si>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</si>
  <si>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</si>
  <si>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</si>
  <si>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</si>
  <si>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</si>
  <si>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</si>
  <si>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</si>
  <si>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</si>
  <si>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</si>
  <si>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</si>
  <si>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</si>
  <si>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</si>
  <si>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</si>
  <si>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</si>
  <si>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</si>
  <si>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</si>
  <si>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</si>
  <si>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</si>
  <si>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</si>
  <si>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</si>
  <si>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</si>
  <si>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</si>
  <si>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</si>
  <si>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</si>
  <si>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</si>
  <si>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</si>
  <si>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</si>
  <si>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</si>
  <si>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</si>
  <si>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</si>
  <si>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</si>
  <si>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</si>
  <si>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</si>
  <si>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</si>
  <si>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</si>
  <si>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</si>
  <si>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</si>
  <si>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</si>
  <si>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</si>
  <si>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</si>
  <si>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</si>
  <si>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</si>
  <si>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</si>
  <si>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</si>
  <si>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</si>
  <si>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</si>
  <si>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</si>
  <si>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</si>
  <si>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</si>
  <si>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</si>
  <si>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</si>
  <si>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</si>
  <si>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</si>
  <si>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</si>
  <si>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</si>
  <si>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</si>
  <si>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</si>
  <si>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</si>
  <si>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</si>
  <si>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</si>
  <si>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</si>
  <si>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</si>
  <si>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</si>
  <si>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</si>
  <si>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</si>
  <si>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</si>
  <si>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</si>
  <si>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</si>
  <si>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</si>
  <si>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</si>
  <si>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</si>
  <si>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</si>
  <si>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</si>
  <si>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</si>
  <si>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</si>
  <si>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</si>
  <si>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</si>
  <si>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</si>
  <si>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</si>
  <si>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</si>
  <si>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</si>
  <si>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</si>
  <si>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</si>
  <si>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</si>
  <si>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</si>
  <si>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</si>
  <si>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</si>
  <si>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</si>
  <si>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</si>
  <si>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</si>
  <si>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</si>
  <si>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</si>
  <si>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</si>
  <si>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</si>
  <si>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</si>
  <si>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</si>
  <si>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</si>
  <si>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</si>
  <si>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</si>
  <si>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</si>
  <si>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</si>
  <si>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</si>
  <si>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</si>
  <si>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</si>
  <si>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</si>
  <si>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</si>
  <si>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</si>
  <si>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</si>
  <si>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</si>
  <si>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</si>
  <si>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</si>
  <si>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</si>
  <si>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</si>
  <si>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</si>
  <si>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</si>
  <si>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</si>
  <si>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</si>
  <si>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</si>
  <si>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</si>
  <si>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</si>
  <si>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</si>
  <si>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</si>
  <si>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</si>
  <si>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</si>
  <si>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</si>
  <si>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</si>
  <si>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</si>
  <si>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</si>
  <si>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</si>
  <si>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</si>
  <si>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</si>
  <si>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</si>
  <si>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</si>
  <si>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</si>
  <si>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</si>
  <si>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</si>
  <si>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</si>
  <si>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</si>
  <si>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</si>
  <si>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</si>
  <si>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</si>
  <si>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</si>
  <si>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</si>
  <si>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</si>
  <si>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</si>
  <si>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</si>
  <si>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</si>
  <si>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</si>
  <si>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</si>
  <si>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</si>
  <si>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</si>
  <si>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</si>
  <si>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</si>
  <si>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</si>
  <si>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</si>
  <si>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</si>
  <si>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</si>
  <si>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</si>
  <si>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</si>
  <si>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</si>
  <si>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</si>
  <si>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</si>
  <si>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</si>
  <si>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</si>
  <si>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695-1</t>
  </si>
  <si>
    <t>695-2</t>
  </si>
  <si>
    <t>695-3</t>
  </si>
  <si>
    <t>695-4</t>
  </si>
  <si>
    <t>696-1</t>
  </si>
  <si>
    <t>696-2</t>
  </si>
  <si>
    <t>696-3</t>
  </si>
  <si>
    <t>696-4</t>
  </si>
  <si>
    <t>710-1</t>
  </si>
  <si>
    <t>710-2</t>
  </si>
  <si>
    <t>710-3</t>
  </si>
  <si>
    <t>710-4</t>
  </si>
  <si>
    <t>711-1</t>
  </si>
  <si>
    <t>711-2</t>
  </si>
  <si>
    <t>711-3</t>
  </si>
  <si>
    <t>711-4</t>
  </si>
  <si>
    <t>720-1</t>
  </si>
  <si>
    <t>720-2</t>
  </si>
  <si>
    <t>720-3</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</si>
  <si>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</si>
  <si>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</si>
  <si>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</si>
  <si>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</si>
  <si>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</si>
  <si>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</si>
  <si>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</si>
  <si>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</si>
  <si>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</si>
  <si>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</si>
  <si>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</si>
  <si>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</si>
  <si>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</si>
  <si>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</si>
  <si>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</si>
  <si>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</si>
  <si>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</si>
  <si>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</si>
  <si>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</si>
  <si>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</si>
  <si>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</si>
  <si>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</si>
  <si>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</si>
  <si>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</si>
  <si>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</si>
  <si>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</si>
  <si>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</si>
  <si>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</si>
  <si>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</si>
  <si>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</si>
  <si>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</si>
  <si>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</si>
  <si>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</si>
  <si>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</si>
  <si>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</si>
  <si>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</si>
  <si>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</si>
  <si>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</si>
  <si>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</si>
  <si>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</si>
  <si>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</si>
  <si>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</si>
  <si>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</si>
  <si>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</si>
  <si>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</si>
  <si>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</si>
  <si>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</si>
  <si>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</si>
  <si>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</si>
  <si>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</si>
  <si>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</si>
  <si>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</si>
  <si>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</si>
  <si>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</si>
  <si>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</si>
  <si>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</si>
  <si>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</si>
  <si>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</si>
  <si>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</si>
  <si>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</si>
  <si>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</si>
  <si>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</si>
  <si>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</si>
  <si>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</si>
  <si>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</si>
  <si>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</si>
  <si>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</si>
  <si>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</si>
  <si>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</si>
  <si>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</si>
  <si>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</si>
  <si>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</si>
  <si>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</si>
  <si>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</si>
  <si>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</si>
  <si>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</si>
  <si>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</si>
  <si>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</si>
  <si>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</si>
  <si>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</si>
  <si>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</si>
  <si>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</si>
  <si>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</si>
  <si>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</si>
  <si>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</si>
  <si>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</si>
  <si>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</si>
  <si>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</si>
  <si>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</si>
  <si>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</si>
  <si>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</si>
  <si>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</si>
  <si>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</si>
  <si>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</si>
  <si>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</si>
  <si>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</si>
  <si>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</si>
  <si>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</si>
  <si>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</si>
  <si>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</si>
  <si>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</si>
  <si>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</si>
  <si>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</si>
  <si>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</si>
  <si>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</si>
  <si>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</si>
  <si>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</si>
  <si>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</si>
  <si>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</si>
  <si>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</si>
  <si>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</si>
  <si>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</si>
  <si>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</si>
  <si>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</si>
  <si>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</si>
  <si>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</si>
  <si>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</si>
  <si>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</si>
  <si>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</si>
  <si>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</si>
  <si>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</si>
  <si>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</si>
  <si>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</si>
  <si>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</si>
  <si>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</si>
  <si>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</si>
  <si>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</si>
  <si>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</si>
  <si>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</si>
  <si>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</si>
  <si>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</si>
  <si>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</si>
  <si>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</si>
  <si>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</si>
  <si>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</si>
  <si>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</si>
  <si>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</si>
  <si>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</si>
  <si>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</si>
  <si>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</si>
  <si>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</si>
  <si>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</si>
  <si>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</si>
  <si>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</si>
  <si>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</si>
  <si>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</si>
  <si>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</si>
  <si>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</si>
  <si>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</si>
  <si>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</si>
  <si>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</si>
  <si>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</si>
  <si>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</si>
  <si>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</si>
  <si>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</si>
  <si>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</si>
  <si>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</si>
  <si>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</si>
  <si>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</si>
  <si>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</si>
  <si>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</si>
  <si>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</si>
  <si>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</si>
  <si>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</si>
  <si>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</si>
  <si>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</si>
  <si>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</si>
  <si>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</si>
  <si>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</si>
  <si>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</si>
  <si>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</si>
  <si>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</si>
  <si>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</si>
  <si>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</si>
  <si>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</si>
  <si>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</si>
  <si>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</si>
  <si>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</si>
  <si>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</si>
  <si>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</si>
  <si>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</si>
  <si>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</si>
  <si>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</si>
  <si>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</si>
  <si>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</si>
  <si>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</si>
  <si>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</si>
  <si>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</si>
  <si>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</si>
  <si>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</si>
  <si>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</si>
  <si>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</si>
  <si>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</si>
  <si>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</si>
  <si>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</si>
  <si>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</si>
  <si>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</si>
  <si>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</si>
  <si>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</si>
  <si>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</si>
  <si>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</si>
  <si>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</si>
  <si>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</si>
  <si>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</si>
  <si>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Average LOS</t>
  </si>
  <si>
    <t>State Specific</t>
  </si>
  <si>
    <t>DRG Service Line</t>
  </si>
  <si>
    <t>Transfer Payment</t>
  </si>
  <si>
    <t>Policy Adjusted Payment</t>
  </si>
  <si>
    <t xml:space="preserve">This spreadsheet is designed to enable interested parties to predict payment under an APR-DRG payment method for inpatient fee-for-service stays covered by Missouri Medicaid. This calculator spreadsheet is intended to be helpful to users, but it cannot capture all the editing and pricing complexity of the Missouri Billing System. If there is ever a difference in payment amounts calculated through this spreadsheet versus the Missouri Medicaid Billing System, the Missouri Medicaid Billing System is correct.  </t>
  </si>
  <si>
    <t>Cost or Day Outlier?</t>
  </si>
  <si>
    <t>Day Outlier Payment</t>
  </si>
  <si>
    <t>Cost Outlier Payment</t>
  </si>
  <si>
    <t>Cost Outlier Indicator</t>
  </si>
  <si>
    <t>Day Outlier Indicator</t>
  </si>
  <si>
    <t>If APR-DRG Code is a MH&amp;SA DRG then it will be eligible to receive a day outlier.</t>
  </si>
  <si>
    <t>If the hospital is participating in the Missouri Medicaid program, and you have its Medicaid number then the rate information for that hospital will be in the worksheet called "Provider Paramters". Values in this section are retrieved from the worksheet based on the Medicaid ID entered in cell E7.</t>
  </si>
  <si>
    <t>Day Outlier Payment OR Cost Outlier Payment</t>
  </si>
  <si>
    <t>If Discharge Status in ('02', '05', '66') and DRG is NOT 580 or 581 Then Yes Else No</t>
  </si>
  <si>
    <t>If Transfer Indicator = Yes then (DRG Payment / Average LOS) * (LOS + 1)</t>
  </si>
  <si>
    <t>Day Outlier - Per Diem Amount</t>
  </si>
  <si>
    <t>DAY OUTLIER CALCULATIONS</t>
  </si>
  <si>
    <t>COST OUTLIER CALCULATIONS</t>
  </si>
  <si>
    <t>State Policy - $500.00 per day</t>
  </si>
  <si>
    <t>State Policy - Marginal Cost set to 80%</t>
  </si>
  <si>
    <t>If Estimated Cost &gt; Cost Outlier Threshold then Yes else No</t>
  </si>
  <si>
    <t>If APR-DRG Code is a MH&amp;SA DRG AND Covered Days &gt; Day Outlier Threshold then Yes else No</t>
  </si>
  <si>
    <t>APR-DRG Service Line Description</t>
  </si>
  <si>
    <t>Additional Fields Not Yet Assigned</t>
  </si>
  <si>
    <r>
      <t xml:space="preserve">Day Outlier Threshold </t>
    </r>
    <r>
      <rPr>
        <b/>
        <sz val="8"/>
        <color theme="1"/>
        <rFont val="Calibri"/>
        <family val="2"/>
        <scheme val="minor"/>
      </rPr>
      <t>(MH ONLY)</t>
    </r>
  </si>
  <si>
    <t>Day Outlier Threshold</t>
  </si>
  <si>
    <r>
      <t xml:space="preserve">Day Outlier - Per Diem Amount </t>
    </r>
    <r>
      <rPr>
        <b/>
        <sz val="8"/>
        <color theme="1"/>
        <rFont val="Calibri"/>
        <family val="2"/>
        <scheme val="minor"/>
      </rPr>
      <t>(MH ONLY)</t>
    </r>
  </si>
  <si>
    <t>N/A</t>
  </si>
  <si>
    <t>Four digit APR-DRG version 42 classification, consisting of a 3-digit base APR-DRG code followed by a 1-digit severity of illness. A hyphen should be entered between the base APR-DRG and the severity of illness.</t>
  </si>
  <si>
    <t>Version 42</t>
  </si>
  <si>
    <t>299-1</t>
  </si>
  <si>
    <t>299-2</t>
  </si>
  <si>
    <t>299-3</t>
  </si>
  <si>
    <t>299-4</t>
  </si>
  <si>
    <t>300-1</t>
  </si>
  <si>
    <t>300-2</t>
  </si>
  <si>
    <t>300-3</t>
  </si>
  <si>
    <t>300-4</t>
  </si>
  <si>
    <t>428-1</t>
  </si>
  <si>
    <t>428-2</t>
  </si>
  <si>
    <t>428-3</t>
  </si>
  <si>
    <t>428-4</t>
  </si>
  <si>
    <t>448-1</t>
  </si>
  <si>
    <t>448-2</t>
  </si>
  <si>
    <t>448-3</t>
  </si>
  <si>
    <t>448-4</t>
  </si>
  <si>
    <t>485-1</t>
  </si>
  <si>
    <t>485-2</t>
  </si>
  <si>
    <t>485-3</t>
  </si>
  <si>
    <t>485-4</t>
  </si>
  <si>
    <t>520-1</t>
  </si>
  <si>
    <t>520-2</t>
  </si>
  <si>
    <t>520-3</t>
  </si>
  <si>
    <t>520-4</t>
  </si>
  <si>
    <t>761-1</t>
  </si>
  <si>
    <t>761-2</t>
  </si>
  <si>
    <t>761-3</t>
  </si>
  <si>
    <t>761-4</t>
  </si>
  <si>
    <t>762-1</t>
  </si>
  <si>
    <t>762-2</t>
  </si>
  <si>
    <t>762-3</t>
  </si>
  <si>
    <t>762-4</t>
  </si>
  <si>
    <t>851-1</t>
  </si>
  <si>
    <t>851-2</t>
  </si>
  <si>
    <t>851-3</t>
  </si>
  <si>
    <t>851-4</t>
  </si>
  <si>
    <t>OTHER CARDIOTHORACIC AND THORACIC CIRCULATORY PROCEDURES</t>
  </si>
  <si>
    <t>EXTERNAL HEART ASSIST DEVICES</t>
  </si>
  <si>
    <t>LOWER EXTREMITY VASCULAR PROCEDURES</t>
  </si>
  <si>
    <t>MULTIPLE LEVEL COMBINED ANTERIOR AND POSTERIOR SPINAL FUSION EXCEPT CERVICAL</t>
  </si>
  <si>
    <t>SINGLE LEVEL COMBINED ANTERIOR AND POSTERIOR SPINAL FUSION EXCEPT CERVICAL</t>
  </si>
  <si>
    <t>SKIN GRAFT FOR MUSCULOSKELETAL AND CONNECTIVE TISSUE DIAGNOSES</t>
  </si>
  <si>
    <t>GENETIC DISORDERS</t>
  </si>
  <si>
    <t>OTHER KIDNEY, URINARY TRACT AND RELATED NON-PERCUTANEOUS PROCEDURES</t>
  </si>
  <si>
    <t>OTHER KIDNEY, URINARY TRACT AND RELATED PERCUTANEOUS PROCEDURES</t>
  </si>
  <si>
    <t>PROSTATECTOMY PROCEDURES</t>
  </si>
  <si>
    <t>OTHER GYN PROCEDURES FOR MALIGNANCY</t>
  </si>
  <si>
    <t>SCHIZOPHRENIA AND OTHER SEVERE PSYCHOTIC DISORDERS</t>
  </si>
  <si>
    <t>DEPRESSIVE DISORDERS</t>
  </si>
  <si>
    <t>PERSONALITY DISORDERS</t>
  </si>
  <si>
    <t>ADJUSTMENT DISORDERS</t>
  </si>
  <si>
    <t>ACUTE ANXIETY AND STRESS SYNDROMES</t>
  </si>
  <si>
    <t>ORGANIC MENTAL HEALTH CONDITIONS AND DISTURBANCES</t>
  </si>
  <si>
    <t>DISORDERS OF IMPULSE CONTROL &amp; DEVELOPMENT</t>
  </si>
  <si>
    <t>OTHER MENTAL HEALTH CONDITIONS AND DISORDERS</t>
  </si>
  <si>
    <t>SCHIZOAFFECTIVE DISORDERS</t>
  </si>
  <si>
    <t>OBSESSIVE COMPULSIVE DISORDERS</t>
  </si>
  <si>
    <t>GENDER RELATED PROCEDURES</t>
  </si>
  <si>
    <t>Internal Medicine</t>
  </si>
  <si>
    <t>CALCULATION OF ALLOWED AMOUNT</t>
  </si>
  <si>
    <t>Covered Days</t>
  </si>
  <si>
    <t>Total Length of Stay (Discharge minus Admit Date)</t>
  </si>
  <si>
    <t>E49-E51</t>
  </si>
  <si>
    <t>Total Allowed Amount equals Final Outlier Payment (E46) plus DRG Payment with Policy Adjuster (E33).</t>
  </si>
  <si>
    <t>E48</t>
  </si>
  <si>
    <t>E35-E46</t>
  </si>
  <si>
    <r>
      <t xml:space="preserve">A Policy Adjusted Payment is the calculated by multplying </t>
    </r>
    <r>
      <rPr>
        <i/>
        <sz val="10"/>
        <rFont val="Calibri"/>
        <family val="2"/>
        <scheme val="minor"/>
      </rPr>
      <t>either</t>
    </r>
    <r>
      <rPr>
        <sz val="10"/>
        <rFont val="Calibri"/>
        <family val="2"/>
        <scheme val="minor"/>
      </rPr>
      <t xml:space="preserve"> the pre transfer DRG base payment OR the transfer payment if transfer payment is applicable, by the policy adjuster in cell E24.</t>
    </r>
  </si>
  <si>
    <t>E32-E33</t>
  </si>
  <si>
    <t>A Transfer Base Payment is only calculated if the value in cell E11 hits transfer logic criteria. The allowed amount for Transfer pricing will be the minimum of DRG Base Payment and Transfer Adjusted Payment.</t>
  </si>
  <si>
    <t>E28-E30</t>
  </si>
  <si>
    <t>E26</t>
  </si>
  <si>
    <t>Value is pulled in from DRG Weights table based on DRG that is entered in cell E12.</t>
  </si>
  <si>
    <t>E24</t>
  </si>
  <si>
    <t>Values in this section are retrieved from the worksheet called "DRG Table" based on the DRG code entered in cell E12.</t>
  </si>
  <si>
    <t>E18-E24</t>
  </si>
  <si>
    <t>E14-E16</t>
  </si>
  <si>
    <t>E12</t>
  </si>
  <si>
    <t>Hospitals do not need to submit APR-DRG codes on their claims when billing Missouri Medicaid. However, users of this DRG Calculator must have a way to identify the appropriate APR-DRG code for a hospital stay and enter the DRG code as one of the data fields needed for calculating a Medicaid payment amount. Many hospitals purchase APR-DRG grouping software from Solventum Health Information Systems which allows them to determine the APR-DRG for individual admissions. If a hospital in Missouri does not license this software, Solventum makes available a website in which information for an individual admission can be entered and the website will return the APR-DRG.</t>
  </si>
  <si>
    <t xml:space="preserve">The spreadsheet allows calculation of payment for a single claim with the input of only a few data elements. One of those data elements is the All patient Refined Diagnosis Related Group or APR-DRG. The APR-DRG for the hospital stay must be determined outside of this calculator and entered as a data element by the user. For more information on APR-DRGs, contact Solventum Health Information Systems, which developed and maintains the software.  </t>
  </si>
  <si>
    <r>
      <rPr>
        <b/>
        <sz val="10"/>
        <rFont val="Calibri"/>
        <family val="2"/>
        <scheme val="minor"/>
      </rPr>
      <t xml:space="preserve">Only the fields highlighted in </t>
    </r>
    <r>
      <rPr>
        <b/>
        <sz val="10"/>
        <color rgb="FF92D050"/>
        <rFont val="Calibri"/>
        <family val="2"/>
        <scheme val="minor"/>
      </rPr>
      <t>green</t>
    </r>
    <r>
      <rPr>
        <b/>
        <sz val="10"/>
        <rFont val="Calibri"/>
        <family val="2"/>
        <scheme val="minor"/>
      </rPr>
      <t xml:space="preserve"> and </t>
    </r>
    <r>
      <rPr>
        <b/>
        <sz val="10"/>
        <color rgb="FF9CC5CA"/>
        <rFont val="Calibri"/>
        <family val="2"/>
        <scheme val="minor"/>
      </rPr>
      <t>light blue</t>
    </r>
    <r>
      <rPr>
        <b/>
        <sz val="10"/>
        <rFont val="Calibri"/>
        <family val="2"/>
        <scheme val="minor"/>
      </rPr>
      <t xml:space="preserve"> need to be populated by the user.</t>
    </r>
    <r>
      <rPr>
        <sz val="10"/>
        <rFont val="Calibri"/>
        <family val="2"/>
        <scheme val="minor"/>
      </rPr>
      <t xml:space="preserve"> When that is done, the calculator will retrieve applicable data elements for the DRG code and for the provider, then calculate the Medicaid allowed amount for the hospital stay.</t>
    </r>
  </si>
  <si>
    <t>This Calculator is intended to mimic the actual DRG pricing calculations within the Missouri Medicaid Billing System. However, if there is ever a difference in payment amounts calculated through this spreadsheet versus the Missouri Medicaid Billing System, the Missouri Medicaid Billing System is correct.</t>
  </si>
  <si>
    <t>Missouri Medicaid DRG Pricing Calculator - Rates Effective: 7/1/2025</t>
  </si>
  <si>
    <t>APR-DRG System Implementation. APR-DRG Weights Version 42 &amp; Provider Parameters effective July 1, 2025</t>
  </si>
  <si>
    <t>Calculator Version: 7/1/2025</t>
  </si>
  <si>
    <r>
      <t>This spreadsheet includes data obtained through the use of proprietary computer software created, owned, and licensed by the Solventum Company. All copyrights in and to the Solventum</t>
    </r>
    <r>
      <rPr>
        <b/>
        <i/>
        <vertAlign val="superscript"/>
        <sz val="10"/>
        <color rgb="FF000000"/>
        <rFont val="Calibri"/>
        <family val="2"/>
        <scheme val="minor"/>
      </rPr>
      <t>TM</t>
    </r>
    <r>
      <rPr>
        <b/>
        <i/>
        <sz val="10"/>
        <color indexed="8"/>
        <rFont val="Calibri"/>
        <family val="2"/>
        <scheme val="minor"/>
      </rPr>
      <t xml:space="preserve"> Software are owned by Solventum.  All rights reserved.</t>
    </r>
  </si>
  <si>
    <t>This Diagnosis-Related Group (DRG) pricing calculator spreadsheet was prepared by Myers and Stauffer LC, a consultant for the MO HealthNet.</t>
  </si>
  <si>
    <t>Hospital Specific Facility Rate</t>
  </si>
  <si>
    <t>Hospital Specific cost-to-charge ratio</t>
  </si>
  <si>
    <t>1770536740</t>
  </si>
  <si>
    <t>1114067832</t>
  </si>
  <si>
    <t>1528062569</t>
  </si>
  <si>
    <t>1720039605</t>
  </si>
  <si>
    <t>1528067113</t>
  </si>
  <si>
    <t>1477648178</t>
  </si>
  <si>
    <t>955-0</t>
  </si>
  <si>
    <t>956-0</t>
  </si>
  <si>
    <t>HONORHEALTH</t>
  </si>
  <si>
    <t>WASHINGTON REGIONAL MEDICAL CENTER</t>
  </si>
  <si>
    <t>ST VINCENT INFIRMARY MEDICAL CENTER</t>
  </si>
  <si>
    <t>THE UNIVERSITY HOSPITAL OF ARKANSAS</t>
  </si>
  <si>
    <t>MERCY HOSPITAL FORT SMITH</t>
  </si>
  <si>
    <t>BAPTIST HEALTH MEDICAL CENTER-LITTLE ROCK</t>
  </si>
  <si>
    <t>WHITE RIVER MEDICAL CTR</t>
  </si>
  <si>
    <t>ST. VINCENT MEDICAL CENTER - NORTH</t>
  </si>
  <si>
    <t>BAPTIST HEALTH MEDICAL CENTER-CONWAY</t>
  </si>
  <si>
    <t>MERCY HOSPITAL BERRYVILLE</t>
  </si>
  <si>
    <t>OZARKS COMMUNITY HOSPITAL OF GRAVETTE</t>
  </si>
  <si>
    <t>ARKANSAS CHILDRENS NORTHWEST INC</t>
  </si>
  <si>
    <t>MEMORIAL HEALTH SYSTEM</t>
  </si>
  <si>
    <t>UNIVERSITY OF COLORADO HOSPITAL AUTHORITY</t>
  </si>
  <si>
    <t>SARASOTA MEMORIAL HOSPITAL</t>
  </si>
  <si>
    <t>SSM HEALTH GOOD SAMARITAN HOSPITAL</t>
  </si>
  <si>
    <t>OSF SAINT ANTHONYS HEALTH CENTER</t>
  </si>
  <si>
    <t>ST JOHNS HOSPITAL</t>
  </si>
  <si>
    <t>CARLE FOUNDATION HOSPITAL</t>
  </si>
  <si>
    <t>MEMORIAL MEDICAL CENTER</t>
  </si>
  <si>
    <t>MEMORIAL HOSP OF CARBONDALE</t>
  </si>
  <si>
    <t>HARRISBURG MEDICAL CENTER INC</t>
  </si>
  <si>
    <t>NORTHWESTERN MEMORIAL HOSPITAL</t>
  </si>
  <si>
    <t>ANDERSON HOSPITAL</t>
  </si>
  <si>
    <t>ESKENAZI HEALTH</t>
  </si>
  <si>
    <t>SOUTHEAST IOWA REGIONAL MEDICAL CENTER</t>
  </si>
  <si>
    <t>MERCYONE NORTH IOWA MEDICAL CENTER</t>
  </si>
  <si>
    <t>MERCY MEDICAL CENTER-DUBUQUE</t>
  </si>
  <si>
    <t>MERCYONE DES MOINES MEDICAL CENTER</t>
  </si>
  <si>
    <t>MERCY MEDICAL CENTER SIOUX CITY</t>
  </si>
  <si>
    <t>CLARINDA REGIONAL HEALTH CENTER</t>
  </si>
  <si>
    <t>SHENANDOAH MEDICAL CTR</t>
  </si>
  <si>
    <t>THE UNIVERSITY OF KANSAS HEALTH SYSTEM S</t>
  </si>
  <si>
    <t>ASCENSION VIA CHRISTI HOSPITALS WICHITA</t>
  </si>
  <si>
    <t>LAWRENCE MEMORIAL HOSPITAL</t>
  </si>
  <si>
    <t>DOCTORS HOSPITAL LLC</t>
  </si>
  <si>
    <t>MINIMALLY INVASIVE SURGERY HOSPITAL</t>
  </si>
  <si>
    <t>MERCY HOSPITAL COLUMBUS</t>
  </si>
  <si>
    <t>AMBERWELL ATCHISON</t>
  </si>
  <si>
    <t>MERCY HEALTH LOURDES HOSPITAL LLC</t>
  </si>
  <si>
    <t>BAPTIST HEALTH PADUCAH</t>
  </si>
  <si>
    <t>BATES COUNTY MEMORIAL HOSPITAL</t>
  </si>
  <si>
    <t>MERCY HOSPITAL SOUTHEAST</t>
  </si>
  <si>
    <t>MERCY HOSPITAL STODDARD</t>
  </si>
  <si>
    <t>SULLIVAN COUNTY MEMORIAL HOSPITAL</t>
  </si>
  <si>
    <t>MERCY HOSPITAL PERRY</t>
  </si>
  <si>
    <t>HARRISON COUNTY COMMUNITY HOSPITAL</t>
  </si>
  <si>
    <t>CEDAR COUNTY MEMORIAL HOSPITAL</t>
  </si>
  <si>
    <t>CARROLL COUNTY MEMORIAL HOSPITAL</t>
  </si>
  <si>
    <t>IRON COUNTY MEDICAL CENTER</t>
  </si>
  <si>
    <t>SUNRISE HOSPITAL AND MEDICAL CENTER</t>
  </si>
  <si>
    <t>CINCINNATI CHILDRENS HOSPITAL MEDICAL</t>
  </si>
  <si>
    <t>INTEGRIS MIAMI HOSPITAL</t>
  </si>
  <si>
    <t>INTEGRIS GROVE HOSPITAL</t>
  </si>
  <si>
    <t>VANDERBILT UNIVERSITY MEDICAL CENTER</t>
  </si>
  <si>
    <t>BAPTIST MEMORIAL HOSPITAL MEMPHIS</t>
  </si>
  <si>
    <t>TRUSTPOINT HOSPITAL LLC</t>
  </si>
  <si>
    <t>BAPTIST MEDICAL CENTER</t>
  </si>
  <si>
    <t>NORTHWEST TEXAS HOSPITAL</t>
  </si>
  <si>
    <t>COOK CHILDRENS MEDICAL CENTER</t>
  </si>
  <si>
    <t>TEXAS CHILDRENS HOSPITAL</t>
  </si>
  <si>
    <t>1528169125</t>
  </si>
  <si>
    <t>1083609150</t>
  </si>
  <si>
    <t>1780684431</t>
  </si>
  <si>
    <t>1477549756</t>
  </si>
  <si>
    <t>1568433480</t>
  </si>
  <si>
    <t>1043240682</t>
  </si>
  <si>
    <t>1710943881</t>
  </si>
  <si>
    <t>1629011002</t>
  </si>
  <si>
    <t>1285005140</t>
  </si>
  <si>
    <t>1457306326</t>
  </si>
  <si>
    <t>1568643005</t>
  </si>
  <si>
    <t>1255875746</t>
  </si>
  <si>
    <t>1144397134</t>
  </si>
  <si>
    <t>1477531580</t>
  </si>
  <si>
    <t>1245294826</t>
  </si>
  <si>
    <t>1609897339</t>
  </si>
  <si>
    <t>1710396932</t>
  </si>
  <si>
    <t>1205818481</t>
  </si>
  <si>
    <t>1013071653</t>
  </si>
  <si>
    <t>1255317590</t>
  </si>
  <si>
    <t>1093801797</t>
  </si>
  <si>
    <t>1073580130</t>
  </si>
  <si>
    <t>1497859649</t>
  </si>
  <si>
    <t>1053481630</t>
  </si>
  <si>
    <t>1568407310</t>
  </si>
  <si>
    <t>1134168263</t>
  </si>
  <si>
    <t>1467537886</t>
  </si>
  <si>
    <t>1659348506</t>
  </si>
  <si>
    <t>1508964883</t>
  </si>
  <si>
    <t>1538199617</t>
  </si>
  <si>
    <t>1366486946</t>
  </si>
  <si>
    <t>1184621096</t>
  </si>
  <si>
    <t>1912423260</t>
  </si>
  <si>
    <t>1154314789</t>
  </si>
  <si>
    <t>1508883422</t>
  </si>
  <si>
    <t>1871698472</t>
  </si>
  <si>
    <t>1619069275</t>
  </si>
  <si>
    <t>1871829812</t>
  </si>
  <si>
    <t>1932151487</t>
  </si>
  <si>
    <t>1346244126</t>
  </si>
  <si>
    <t>1730264128</t>
  </si>
  <si>
    <t>1063117158</t>
  </si>
  <si>
    <t>1861439952</t>
  </si>
  <si>
    <t>1548212988</t>
  </si>
  <si>
    <t>1114931342</t>
  </si>
  <si>
    <t>1467473579</t>
  </si>
  <si>
    <t>1396882205</t>
  </si>
  <si>
    <t>1578527172</t>
  </si>
  <si>
    <t>1497012959</t>
  </si>
  <si>
    <t>1598744856</t>
  </si>
  <si>
    <t>1467442418</t>
  </si>
  <si>
    <t>1891765178</t>
  </si>
  <si>
    <t>1477643690</t>
  </si>
  <si>
    <t>PUTNAM COUNTY MEMORIAL HOSPITAL</t>
  </si>
  <si>
    <t>1609870195</t>
  </si>
  <si>
    <t>Day Outlier Calculation: A day outlier will be triggered when the APR-DRG code is apart of the Mental Health and Substance Abuse service line and has covered days that exceed the day outlier threshold (cell E23). An outlier per diem (cell E38) is then multipled by the amount of covered days that exceeds the threshold.
Cost Outlier Calculation: Outlier pricing is applied when the DRG base payment is greater than the DRG threshold amount from the DRG table. Outlier payments are based on estimated hospital cost, not on length of stay. When applicable, an outlier payment is made in addition to DRG base payment. 
The Final Outlier Payment will be determined in cell E46, depending on whether a day outlier or cost outlier is triggered and meets the outlier criteria.</t>
  </si>
  <si>
    <t>Covered Days from Claim (If 0 covered days are entered, no payment is calculated)</t>
  </si>
  <si>
    <t xml:space="preserve"> = Missouri has classified this service as transplant and does not currently reimburse through DRG for this. </t>
  </si>
  <si>
    <t>PROVIDENCE HEALTH &amp; SERVICES-WASHINGTON</t>
  </si>
  <si>
    <t>1053363119</t>
  </si>
  <si>
    <t>MEDICAL CENTER ENTERPRISE</t>
  </si>
  <si>
    <t>1720039712</t>
  </si>
  <si>
    <t>NORTH ARKANSAS MEDICAL CNTR</t>
  </si>
  <si>
    <t>1275523912</t>
  </si>
  <si>
    <t>CHI ST VINCENT HOSPITAL HOT SPRINGS</t>
  </si>
  <si>
    <t>1689628232</t>
  </si>
  <si>
    <t>CONWAY REGIONAL MEDICAL CENTER</t>
  </si>
  <si>
    <t>1497770424</t>
  </si>
  <si>
    <t>ST BERNARDS FIVE RIVERS MEDICAL CENTER</t>
  </si>
  <si>
    <t>1528360989</t>
  </si>
  <si>
    <t>BAPTIST HEALTH MEDICAL CENTER STUTTGART</t>
  </si>
  <si>
    <t>1790773158</t>
  </si>
  <si>
    <t>HELENA REGIONAL MEDICAL CENTER</t>
  </si>
  <si>
    <t>1154392090</t>
  </si>
  <si>
    <t>BAPTIST MEMORIAL HOSPITAL-CRITTENDEN INC</t>
  </si>
  <si>
    <t>1437634524</t>
  </si>
  <si>
    <t>MERCY HOSPITAL PARIS</t>
  </si>
  <si>
    <t>1760453633</t>
  </si>
  <si>
    <t>MERCY HOSPITAL WALDRON</t>
  </si>
  <si>
    <t>1912978875</t>
  </si>
  <si>
    <t>SMC MISSISSIPPI COUNTY HOSPITAL SYSTEM</t>
  </si>
  <si>
    <t>1366685992</t>
  </si>
  <si>
    <t>BAPTIST HEALTH</t>
  </si>
  <si>
    <t>1174553796</t>
  </si>
  <si>
    <t>FULTON COUNTY HOSPITAL</t>
  </si>
  <si>
    <t>1265407001</t>
  </si>
  <si>
    <t>CHI ST VINCENT MORRILTON</t>
  </si>
  <si>
    <t>1891778049</t>
  </si>
  <si>
    <t>ARKANSAS CONTINUED CARE HOSP JONESBORO</t>
  </si>
  <si>
    <t>1356773493</t>
  </si>
  <si>
    <t>VERDE VALLEY MEDICAL CENTER</t>
  </si>
  <si>
    <t>1346291648</t>
  </si>
  <si>
    <t>1811951429</t>
  </si>
  <si>
    <t>SUMMIT HEALTHCARE REGIONAL MEDICAL</t>
  </si>
  <si>
    <t>1144209271</t>
  </si>
  <si>
    <t>UCSD MEDICAL CENTER</t>
  </si>
  <si>
    <t>1184722779</t>
  </si>
  <si>
    <t>UC DAVIS MEDICAL CENTER</t>
  </si>
  <si>
    <t>1710918545</t>
  </si>
  <si>
    <t>BRIGHTON COMMUNITY HOSPITAL ASSOCIATION</t>
  </si>
  <si>
    <t>1629071758</t>
  </si>
  <si>
    <t>ST MARYS HOSPITAL AND MEDICAL CENTER</t>
  </si>
  <si>
    <t>1699716027</t>
  </si>
  <si>
    <t>SAINT JOSEPH HOSPITAL INC</t>
  </si>
  <si>
    <t>1417946021</t>
  </si>
  <si>
    <t>LONGS PEAK HOSPITAL</t>
  </si>
  <si>
    <t>1154876985</t>
  </si>
  <si>
    <t>UCHEALTH GREELEY HOSPITAL</t>
  </si>
  <si>
    <t>1780183145</t>
  </si>
  <si>
    <t>NORTH FLORIDA REGIONAL MEDICAL CENTER</t>
  </si>
  <si>
    <t>1174579155</t>
  </si>
  <si>
    <t>GULF COAST MEDICAL CENTER</t>
  </si>
  <si>
    <t>1982658407</t>
  </si>
  <si>
    <t>WELLSTAR NORTH FULTON HOSPITAL INC</t>
  </si>
  <si>
    <t>1750312997</t>
  </si>
  <si>
    <t>WELLSTAR SYLVAN GROVE HOSPITAL INC</t>
  </si>
  <si>
    <t>1619997079</t>
  </si>
  <si>
    <t>ST ANTHONY REGIONAL HOSPITAL AND NURSING</t>
  </si>
  <si>
    <t>1720067127</t>
  </si>
  <si>
    <t>BLESSING HEALTH KEOKUK</t>
  </si>
  <si>
    <t>1427032457</t>
  </si>
  <si>
    <t>CHI HEALTH MERCY COUNCIL BLUFFS</t>
  </si>
  <si>
    <t>1265517759</t>
  </si>
  <si>
    <t>VAN BUREN COUNTY MEM HOSP</t>
  </si>
  <si>
    <t>1508810714</t>
  </si>
  <si>
    <t>SPENCER MUNICIPAL HOSPITAL</t>
  </si>
  <si>
    <t>1255328621</t>
  </si>
  <si>
    <t>COMMUNITY MEMORIAL HOSPITAL</t>
  </si>
  <si>
    <t>1780684548</t>
  </si>
  <si>
    <t>GEORGE C GRAPE COMMUNITY HOSPITAL</t>
  </si>
  <si>
    <t>1932294071</t>
  </si>
  <si>
    <t>DAVIS COUNTY HOSPITAL</t>
  </si>
  <si>
    <t>1942255666</t>
  </si>
  <si>
    <t>DECATUR COUNTY HOSPITAL</t>
  </si>
  <si>
    <t>1144209255</t>
  </si>
  <si>
    <t>CLARKE COUNTY HOSPITAL</t>
  </si>
  <si>
    <t>1114954997</t>
  </si>
  <si>
    <t>GREATER REGIONAL MEDICAL CENTER</t>
  </si>
  <si>
    <t>1902805062</t>
  </si>
  <si>
    <t>RINGGOLD COUNTY HOSPITAL</t>
  </si>
  <si>
    <t>1811046568</t>
  </si>
  <si>
    <t>MYRTUE MEDICAL CENTER</t>
  </si>
  <si>
    <t>1598871469</t>
  </si>
  <si>
    <t>CASS COUNTY MEMORIAL HOSP</t>
  </si>
  <si>
    <t>1093760944</t>
  </si>
  <si>
    <t>MERCY MEDICAL CENTER-CENTERVILLE</t>
  </si>
  <si>
    <t>1356391635</t>
  </si>
  <si>
    <t>MAHASKA HEALTH PARTNERSHIP</t>
  </si>
  <si>
    <t>1356320659</t>
  </si>
  <si>
    <t>ST ALPHONSUS REGIONAL MEDICAL CENTER INC</t>
  </si>
  <si>
    <t>1992736649</t>
  </si>
  <si>
    <t>ST LUKES NAMPA MEDICAL CENTER LTD</t>
  </si>
  <si>
    <t>1831590660</t>
  </si>
  <si>
    <t>ST LUKES ELMORE MEDICAL CENTER</t>
  </si>
  <si>
    <t>1699013565</t>
  </si>
  <si>
    <t>GOTTLIEB MEMORIAL HOSPITAL</t>
  </si>
  <si>
    <t>1831170232</t>
  </si>
  <si>
    <t>ADVOCATE LUTHERAN GENERAL HOSPITAL</t>
  </si>
  <si>
    <t>1164539730</t>
  </si>
  <si>
    <t>PALOS COMMUNITY HOSPITAL</t>
  </si>
  <si>
    <t>1851386692</t>
  </si>
  <si>
    <t>VISTA MEDICAL CENTER EAST</t>
  </si>
  <si>
    <t>1639120694</t>
  </si>
  <si>
    <t>OSF HEART OF MARY MEDICAL CENTER</t>
  </si>
  <si>
    <t>1659884476</t>
  </si>
  <si>
    <t>NORTHWESTERN MEDICINE MCHENRY HOSPITAL</t>
  </si>
  <si>
    <t>1982611281</t>
  </si>
  <si>
    <t>NORTHWESTERN LAKE FOREST HOSPITAL</t>
  </si>
  <si>
    <t>1124025176</t>
  </si>
  <si>
    <t>ST JOSEPHS HOSPITAL</t>
  </si>
  <si>
    <t>1457319154</t>
  </si>
  <si>
    <t>UNIVERSITY OF ILLINOIS HOSPITAL</t>
  </si>
  <si>
    <t>1861431751</t>
  </si>
  <si>
    <t>1073584058</t>
  </si>
  <si>
    <t>GATEWAY REGIONAL MEDICAL CENTER</t>
  </si>
  <si>
    <t>1083685986</t>
  </si>
  <si>
    <t>ADVOCATE CHRIST MEDICAL CENTER</t>
  </si>
  <si>
    <t>1548375082</t>
  </si>
  <si>
    <t>CENTRAL DUPAGE HOSPITAL ASSOCIATION</t>
  </si>
  <si>
    <t>1003864810</t>
  </si>
  <si>
    <t>NORTHWEST COMMUNITY HOSPITAL</t>
  </si>
  <si>
    <t>1770531600</t>
  </si>
  <si>
    <t>LOYOLA UNIVERSITY MEDICAL CENTER</t>
  </si>
  <si>
    <t>1376521575</t>
  </si>
  <si>
    <t>NORTHWESTERN KISHWAUKEE COMMUNITY HOSP</t>
  </si>
  <si>
    <t>1669534517</t>
  </si>
  <si>
    <t>MEMORIAL HOSPITAL ASSOCIATION</t>
  </si>
  <si>
    <t>1730139031</t>
  </si>
  <si>
    <t>ILLINI COMMUNITY HOSPITAL</t>
  </si>
  <si>
    <t>1720086218</t>
  </si>
  <si>
    <t>ST JOSEPH MEMORIAL HOSPITAL</t>
  </si>
  <si>
    <t>1356435135</t>
  </si>
  <si>
    <t>RANDOLPH HOSPITAL DISTRICT</t>
  </si>
  <si>
    <t>1851390132</t>
  </si>
  <si>
    <t>UNION COUNTY HOSPITAL</t>
  </si>
  <si>
    <t>1265540488</t>
  </si>
  <si>
    <t>RED BUD REGIONAL HOSPITAL</t>
  </si>
  <si>
    <t>1891766317</t>
  </si>
  <si>
    <t>ST FRANCIS HOSPITAL</t>
  </si>
  <si>
    <t>1326057076</t>
  </si>
  <si>
    <t>GREENWOOD COUNTY HOSPITAL</t>
  </si>
  <si>
    <t>1629044961</t>
  </si>
  <si>
    <t>PARKVIEW REGIONAL MEDICAL CENTER</t>
  </si>
  <si>
    <t>1366407603</t>
  </si>
  <si>
    <t>NMC HEALTH</t>
  </si>
  <si>
    <t>1245238435</t>
  </si>
  <si>
    <t>MCPHERSON HOSPITAL INC</t>
  </si>
  <si>
    <t>1730297409</t>
  </si>
  <si>
    <t>LABETTE COUNTY MEDICAL CENTER</t>
  </si>
  <si>
    <t>1578560421</t>
  </si>
  <si>
    <t>CENTURA ST CATHERINE HOSPITAL-DODGE CITY</t>
  </si>
  <si>
    <t>1689317190</t>
  </si>
  <si>
    <t>KANSAS HEART HOSPITAL LLC</t>
  </si>
  <si>
    <t>1114928108</t>
  </si>
  <si>
    <t>ALLEN COUNTY REGIONAL HOSPITAL</t>
  </si>
  <si>
    <t>1639185457</t>
  </si>
  <si>
    <t>NEOSHO MEMORIAL REGIONAL MEDICAL CENTER</t>
  </si>
  <si>
    <t>1073566949</t>
  </si>
  <si>
    <t>NEWMAN MEMORIAL COUNTY HOSPITAL</t>
  </si>
  <si>
    <t>1245643576</t>
  </si>
  <si>
    <t>SELECT SPECIALTY HOSPITAL - KANSAS CITY</t>
  </si>
  <si>
    <t>1841290764</t>
  </si>
  <si>
    <t>MEADOWBROOK REHABILITATION HOSPITAL</t>
  </si>
  <si>
    <t>1285267146</t>
  </si>
  <si>
    <t>MIDAMERICA REHABILITAION HOSPITAL</t>
  </si>
  <si>
    <t>1609840545</t>
  </si>
  <si>
    <t>HEARTLAND REHABILITATION HOSPITAL LLC</t>
  </si>
  <si>
    <t>1821404237</t>
  </si>
  <si>
    <t>JOHNSON COUNTY REHABILITATION HOSPTIAL</t>
  </si>
  <si>
    <t>1306589890</t>
  </si>
  <si>
    <t>CLEARSKY REHABILITATION HOSPITAL OF ELWO</t>
  </si>
  <si>
    <t>1487300943</t>
  </si>
  <si>
    <t>KPC PROMISE HOSPITAL OF OVERLAND PARK LL</t>
  </si>
  <si>
    <t>1114581550</t>
  </si>
  <si>
    <t>1063429694</t>
  </si>
  <si>
    <t>BAPTIST HEALTH HARDIN</t>
  </si>
  <si>
    <t>1689282147</t>
  </si>
  <si>
    <t>NORTON AUDUBON HOSPITAL</t>
  </si>
  <si>
    <t>1952307027</t>
  </si>
  <si>
    <t>BAPTIST HEALTH DEACONESS MADISONVILLE</t>
  </si>
  <si>
    <t>1447231956</t>
  </si>
  <si>
    <t>JACKSON PURCHASE MEDICAL CENTER</t>
  </si>
  <si>
    <t>1891892741</t>
  </si>
  <si>
    <t>BAPTIST HEALTH LOUISVILLE</t>
  </si>
  <si>
    <t>1265539498</t>
  </si>
  <si>
    <t>UNITED HOSPITAL</t>
  </si>
  <si>
    <t>1457319485</t>
  </si>
  <si>
    <t>METHODIST HEALTHCARE OLIVE BRANCH HOSP</t>
  </si>
  <si>
    <t>1912341439</t>
  </si>
  <si>
    <t>INTERMOUNTAIN HEALTH ST JAMES HOSPITAL</t>
  </si>
  <si>
    <t>1528037215</t>
  </si>
  <si>
    <t>SCL HEALTH MONTANA</t>
  </si>
  <si>
    <t>1083655997</t>
  </si>
  <si>
    <t>DUKE UNIVERSITY HOSPITAL</t>
  </si>
  <si>
    <t>1992703540</t>
  </si>
  <si>
    <t>GREAT PLAINS HEALTH</t>
  </si>
  <si>
    <t>1700855533</t>
  </si>
  <si>
    <t>COLUMBUS COMMUNITY HOSPITAL</t>
  </si>
  <si>
    <t>1760589295</t>
  </si>
  <si>
    <t>BELLEVUE MEDICAL CTR</t>
  </si>
  <si>
    <t>1609007525</t>
  </si>
  <si>
    <t>NEMAHA COUNTY HOSPITAL</t>
  </si>
  <si>
    <t>1891736237</t>
  </si>
  <si>
    <t>BUTLER COUNTY HEALTH CARE CENTER</t>
  </si>
  <si>
    <t>1790780237</t>
  </si>
  <si>
    <t>YORK GENERAL HEALTH CARE SERVICES</t>
  </si>
  <si>
    <t>1588764898</t>
  </si>
  <si>
    <t>1770662512</t>
  </si>
  <si>
    <t>CHEYENNE COUNTY HOSPITAL ASSOCIATION INC</t>
  </si>
  <si>
    <t>1487736963</t>
  </si>
  <si>
    <t>LEXINGTON REGIONAL HEALTH CENTER</t>
  </si>
  <si>
    <t>1467417352</t>
  </si>
  <si>
    <t>BOYS TOWN NATIONAL RESEARCH HOSPITAL</t>
  </si>
  <si>
    <t>1457458556</t>
  </si>
  <si>
    <t>MERCY HOSPITAL LOGAN COUNTY INC</t>
  </si>
  <si>
    <t>1306126818</t>
  </si>
  <si>
    <t>CHILDRENS HOSPITAL &amp; MEDICAL CENTER</t>
  </si>
  <si>
    <t>1346297843</t>
  </si>
  <si>
    <t>MOUNTAIN VIEW REGIONAL MEDICAL CENTER</t>
  </si>
  <si>
    <t>1205882503</t>
  </si>
  <si>
    <t>MOUNT CARMEL ST ANNS</t>
  </si>
  <si>
    <t>1417037045</t>
  </si>
  <si>
    <t>MOUNT CARMEL HEALTH SYSTEM</t>
  </si>
  <si>
    <t>1982784534</t>
  </si>
  <si>
    <t>MERCY HOSPITAL CLERMONT</t>
  </si>
  <si>
    <t>1568562551</t>
  </si>
  <si>
    <t>DILEY RIDGE MEDICAL CENTER</t>
  </si>
  <si>
    <t>1225361181</t>
  </si>
  <si>
    <t>HILLCREST MEDICAL CENTER</t>
  </si>
  <si>
    <t>1629057229</t>
  </si>
  <si>
    <t>ALLIANCEHEALTH WOODWARD</t>
  </si>
  <si>
    <t>1558312553</t>
  </si>
  <si>
    <t>MERCY HOSPITAL OKLAHOMA CITY</t>
  </si>
  <si>
    <t>1184721722</t>
  </si>
  <si>
    <t>HILLCREST HOSPITAL PRYOR</t>
  </si>
  <si>
    <t>1780125005</t>
  </si>
  <si>
    <t>SSM HEALTH ST ANTHONY HOSPITAL OKLAHOMA</t>
  </si>
  <si>
    <t>1366545311</t>
  </si>
  <si>
    <t>HILLCREST HOSPITAL CLAREMORE</t>
  </si>
  <si>
    <t>1023398807</t>
  </si>
  <si>
    <t>MERCY HOSPITAL ARDMORE INC</t>
  </si>
  <si>
    <t>1386741635</t>
  </si>
  <si>
    <t>OU MEDICINE</t>
  </si>
  <si>
    <t>1649794157</t>
  </si>
  <si>
    <t>HILLCREST HOSPITAL SOUTH</t>
  </si>
  <si>
    <t>1750661534</t>
  </si>
  <si>
    <t>BAILEY MEDICAL CENTER LLC</t>
  </si>
  <si>
    <t>1205846037</t>
  </si>
  <si>
    <t>VALLEY COUMMUNITY HOSPITAL</t>
  </si>
  <si>
    <t>1053997338</t>
  </si>
  <si>
    <t>CLEVELAND AREA HOSPITAL</t>
  </si>
  <si>
    <t>1427295872</t>
  </si>
  <si>
    <t>ST ANTHONY HOSPITAL</t>
  </si>
  <si>
    <t>1649276734</t>
  </si>
  <si>
    <t>UPMC CHILDRENS HOSPITAL OF PITTSBURGH</t>
  </si>
  <si>
    <t>1164426896</t>
  </si>
  <si>
    <t>NEXUS CHILDRENS HOSPITAL HOUSTON</t>
  </si>
  <si>
    <t>1013968726</t>
  </si>
  <si>
    <t>TENNOVA HEALTHCARE CLARKSVILLE</t>
  </si>
  <si>
    <t>1285689794</t>
  </si>
  <si>
    <t>WEST TENNESSEE HEALTHCARE VOLUNTEER HOSP</t>
  </si>
  <si>
    <t>1275505372</t>
  </si>
  <si>
    <t>JOHNSON CITY MEDICAL CENTER</t>
  </si>
  <si>
    <t>1972606465</t>
  </si>
  <si>
    <t>SAINT FRANCIS HOSPITAL</t>
  </si>
  <si>
    <t>1952326977</t>
  </si>
  <si>
    <t>FRANKLIN WOODS COMMUNITY HOSPITAL</t>
  </si>
  <si>
    <t>1114033628</t>
  </si>
  <si>
    <t>CLEVELAND TENNESSEE HOSPITAL COMPANY LLC</t>
  </si>
  <si>
    <t>1790756203</t>
  </si>
  <si>
    <t>SAINT FRANCIS HOSPITAL - BARTLETT</t>
  </si>
  <si>
    <t>1811929151</t>
  </si>
  <si>
    <t>HOSPITAL DISTRICT 1</t>
  </si>
  <si>
    <t>1578505095</t>
  </si>
  <si>
    <t>EUREKA SPRINGS HOSPITAL COMMISSION</t>
  </si>
  <si>
    <t>1609403690</t>
  </si>
  <si>
    <t>TENET HOSPITALS LIMITED</t>
  </si>
  <si>
    <t>1700801909</t>
  </si>
  <si>
    <t>UT SOUTHWESTERN UNIVERSITY HOSPITAL</t>
  </si>
  <si>
    <t>1285798918</t>
  </si>
  <si>
    <t>TYLER REGIONAL HOSPITAL LLC</t>
  </si>
  <si>
    <t>1407364847</t>
  </si>
  <si>
    <t>VALLEY MEDICAL CENTER</t>
  </si>
  <si>
    <t>1649209230</t>
  </si>
  <si>
    <t>CHEYENNE REGIONAL MEDICAL CENTER</t>
  </si>
  <si>
    <t>1285621839</t>
  </si>
  <si>
    <t>1073581872</t>
  </si>
  <si>
    <t>UNIVERSITY OF COLORADO HOSPITAL AUTHORIT</t>
  </si>
  <si>
    <t>1639669435</t>
  </si>
  <si>
    <t>NORTHWEST HEALTH - PORTER</t>
  </si>
  <si>
    <t>1215151154</t>
  </si>
  <si>
    <t>UNIVERISTY OF CINCINNATIE PHYSICIANS COMP</t>
  </si>
  <si>
    <t>1801840434</t>
  </si>
  <si>
    <t>SOUTH SHORE HOSPITAL INC</t>
  </si>
  <si>
    <t>1134227606</t>
  </si>
  <si>
    <t>DELNOR COMMUNITY HOSPITAL</t>
  </si>
  <si>
    <t>1407859655</t>
  </si>
  <si>
    <t>BALDWIN HEALTH</t>
  </si>
  <si>
    <t>1053382655</t>
  </si>
  <si>
    <t>SHRINERS HOSPITALS FOR CHILDREN</t>
  </si>
  <si>
    <t>1376656538</t>
  </si>
  <si>
    <t>MADONNA REHABILITATION HOSPITAL</t>
  </si>
  <si>
    <t>1538256078</t>
  </si>
  <si>
    <t>1558458091</t>
  </si>
  <si>
    <t>LASTING HOPE RECOVERY CENTER</t>
  </si>
  <si>
    <t>1396969499</t>
  </si>
  <si>
    <t>CHI HEALTH CREIGHTON UNIVERSITY MEDICAL</t>
  </si>
  <si>
    <t>1508941097</t>
  </si>
  <si>
    <t>MADONNA REHABILITATION HOSPITAL OMAHA</t>
  </si>
  <si>
    <t>1376991752</t>
  </si>
  <si>
    <t>MADONNA SPECIALTY HOSPITAL OMAHA</t>
  </si>
  <si>
    <t>1790285005</t>
  </si>
  <si>
    <t>BAPTIST NEIGHBORHOOD HOSPITAL ZARZAMORA</t>
  </si>
  <si>
    <t>1205382413</t>
  </si>
  <si>
    <t>AMBERWELL HIAWATHA</t>
  </si>
  <si>
    <t>1912081118</t>
  </si>
  <si>
    <t>HIAWATHA COMMUNITY HOSPITAL</t>
  </si>
  <si>
    <t>1255421210</t>
  </si>
  <si>
    <t>1134216773</t>
  </si>
  <si>
    <t>HERRIN HOSPITAL</t>
  </si>
  <si>
    <t>1528158573</t>
  </si>
  <si>
    <t>1225122047</t>
  </si>
  <si>
    <t>EAST TENNESSEE CHILDRENS HOSPITAL</t>
  </si>
  <si>
    <t>1760476659</t>
  </si>
  <si>
    <t>HUTCHINSON HOSPITAL</t>
  </si>
  <si>
    <t>1922039320</t>
  </si>
  <si>
    <t>1033141148</t>
  </si>
  <si>
    <t>METHODIST WEST HOSPITAL</t>
  </si>
  <si>
    <t>1598905762</t>
  </si>
  <si>
    <t>JACKSON COUNTY MEMORIAL HOSPITAL</t>
  </si>
  <si>
    <t>MIAMI COUNTY MEDICAL CENTER INC</t>
  </si>
  <si>
    <t>ABBOTT NORTHWESTERN HOSPITAL</t>
  </si>
  <si>
    <t>1093763781</t>
  </si>
  <si>
    <t>1700824398</t>
  </si>
  <si>
    <t>1760446256</t>
  </si>
  <si>
    <t xml:space="preserve">BOSTON CHILDRENS HOSPITAL </t>
  </si>
  <si>
    <t>1710087127</t>
  </si>
  <si>
    <t>1548001464</t>
  </si>
  <si>
    <t>01</t>
  </si>
  <si>
    <t>Ten digit national provider identifier for health care providers that participate in the Missouri Medicaid program.</t>
  </si>
  <si>
    <t>A</t>
  </si>
  <si>
    <t>0000000000</t>
  </si>
  <si>
    <t>SANTA ROSA MEDICAL CENTER</t>
  </si>
  <si>
    <t>1528015302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</si>
</sst>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_);[Red]\(0.0\)"/>
    <numFmt numFmtId="167" formatCode="#,##0.0000_);\(#,##0.0000\)"/>
    <numFmt numFmtId="168" formatCode="0.0000"/>
    <numFmt numFmtId="169" formatCode="###,###,###,##0"/>
    <numFmt numFmtId="170" formatCode="0.000"/>
    <numFmt numFmtId="171" formatCode="_(* #,##0.000_);_(* \(#,##0.000\);_(* &quot;-&quot;??_);_(@_)"/>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sz val="10"/>
      <name val="Calibri"/>
      <family val="2"/>
      <scheme val="minor"/>
    </font>
    <font>
      <b/>
      <sz val="12"/>
      <color theme="0"/>
      <name val="Calibri"/>
      <family val="2"/>
      <scheme val="minor"/>
    </font>
    <font>
      <b/>
      <sz val="10"/>
      <color theme="0"/>
      <name val="Calibri"/>
      <family val="2"/>
      <scheme val="minor"/>
    </font>
    <font>
      <b/>
      <sz val="10"/>
      <name val="Calibri"/>
      <family val="2"/>
      <scheme val="minor"/>
    </font>
    <font>
      <b/>
      <i/>
      <sz val="10"/>
      <color indexed="8"/>
      <name val="Calibri"/>
      <family val="2"/>
      <scheme val="minor"/>
    </font>
    <font>
      <b/>
      <sz val="11"/>
      <color rgb="FF38939B"/>
      <name val="Calibri"/>
      <family val="2"/>
      <scheme val="minor"/>
    </font>
    <font>
      <sz val="11"/>
      <name val="Calibri"/>
      <family val="2"/>
      <scheme val="minor"/>
    </font>
    <font>
      <b/>
      <sz val="11"/>
      <name val="Calibri"/>
      <family val="2"/>
      <scheme val="minor"/>
    </font>
    <font>
      <b/>
      <sz val="14"/>
      <color theme="0"/>
      <name val="Calibri"/>
      <family val="2"/>
      <scheme val="minor"/>
    </font>
    <font>
      <sz val="11"/>
      <color indexed="9"/>
      <name val="Calibri"/>
      <family val="2"/>
      <scheme val="minor"/>
    </font>
    <font>
      <b/>
      <i/>
      <sz val="11"/>
      <color theme="0"/>
      <name val="Calibri"/>
      <family val="2"/>
      <scheme val="minor"/>
    </font>
    <font>
      <sz val="10"/>
      <name val="Arial"/>
      <family val="2"/>
    </font>
    <font>
      <i/>
      <sz val="10"/>
      <name val="Calibri"/>
      <family val="2"/>
      <scheme val="minor"/>
    </font>
    <font>
      <b/>
      <sz val="10"/>
      <color rgb="FF92D050"/>
      <name val="Calibri"/>
      <family val="2"/>
      <scheme val="minor"/>
    </font>
    <font>
      <b/>
      <i/>
      <sz val="11"/>
      <color theme="1"/>
      <name val="Calibri"/>
      <family val="2"/>
      <scheme val="minor"/>
    </font>
    <font>
      <b/>
      <sz val="14"/>
      <color theme="1"/>
      <name val="Calibri"/>
      <family val="2"/>
      <scheme val="minor"/>
    </font>
    <font>
      <i/>
      <sz val="11"/>
      <color theme="1"/>
      <name val="Calibri"/>
      <family val="2"/>
      <scheme val="minor"/>
    </font>
    <font>
      <i/>
      <sz val="11"/>
      <name val="Calibri"/>
      <family val="2"/>
      <scheme val="minor"/>
    </font>
    <font>
      <b/>
      <sz val="8"/>
      <color theme="1"/>
      <name val="Calibri"/>
      <family val="2"/>
      <scheme val="minor"/>
    </font>
    <font>
      <b/>
      <sz val="10"/>
      <color rgb="FF9CC5CA"/>
      <name val="Calibri"/>
      <family val="2"/>
      <scheme val="minor"/>
    </font>
    <font>
      <b/>
      <i/>
      <vertAlign val="superscript"/>
      <sz val="10"/>
      <color rgb="FF000000"/>
      <name val="Calibri"/>
      <family val="2"/>
      <scheme val="minor"/>
    </font>
    <font>
      <i/>
      <sz val="11"/>
      <color rgb="FFFF0000"/>
      <name val="Calibri"/>
      <family val="2"/>
      <scheme val="minor"/>
    </font>
  </fonts>
  <fills count="6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38939B"/>
        <bgColor indexed="64"/>
      </patternFill>
    </fill>
    <fill>
      <patternFill patternType="solid">
        <fgColor rgb="FF7AC142"/>
        <bgColor indexed="64"/>
      </patternFill>
    </fill>
    <fill>
      <patternFill patternType="solid">
        <fgColor rgb="FF9CC5CA"/>
        <bgColor indexed="64"/>
      </patternFill>
    </fill>
    <fill>
      <patternFill patternType="solid">
        <fgColor rgb="FF000000"/>
        <bgColor indexed="64"/>
      </patternFill>
    </fill>
    <fill>
      <patternFill patternType="solid">
        <fgColor rgb="FF999999"/>
        <bgColor indexed="64"/>
      </patternFill>
    </fill>
    <fill>
      <patternFill patternType="solid">
        <fgColor rgb="FFF8971D"/>
        <bgColor indexed="64"/>
      </patternFill>
    </fill>
    <fill>
      <patternFill patternType="solid">
        <fgColor theme="9" tint="0.39997558519241921"/>
        <bgColor indexed="64"/>
      </patternFill>
    </fill>
  </fills>
  <borders count="79">
    <border>
      <left/>
      <right/>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auto="1"/>
      </bottom>
      <diagonal/>
    </border>
    <border>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thin">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style="dotted">
        <color auto="1"/>
      </top>
      <bottom style="medium">
        <color auto="1"/>
      </bottom>
      <diagonal/>
    </border>
    <border>
      <left/>
      <right style="medium">
        <color auto="1"/>
      </right>
      <top style="medium">
        <color auto="1"/>
      </top>
      <bottom/>
      <diagonal/>
    </border>
    <border>
      <left/>
      <right/>
      <top style="medium">
        <color auto="1"/>
      </top>
      <bottom style="thin">
        <color theme="0"/>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auto="1"/>
      </left>
      <right style="dotted">
        <color auto="1"/>
      </right>
      <top style="dotted">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otted">
        <color auto="1"/>
      </left>
      <right style="dotted">
        <color auto="1"/>
      </right>
      <top/>
      <bottom style="dotted">
        <color auto="1"/>
      </bottom>
      <diagonal/>
    </border>
    <border>
      <left/>
      <right style="medium">
        <color indexed="64"/>
      </right>
      <top/>
      <bottom/>
      <diagonal/>
    </border>
    <border>
      <left style="medium">
        <color indexed="64"/>
      </left>
      <right/>
      <top style="medium">
        <color auto="1"/>
      </top>
      <bottom style="thin">
        <color theme="0"/>
      </bottom>
      <diagonal/>
    </border>
    <border>
      <left/>
      <right style="medium">
        <color indexed="64"/>
      </right>
      <top style="medium">
        <color auto="1"/>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8181">
    <xf numFmtId="0" fontId="0" fillId="0" borderId="0"/>
    <xf numFmtId="43" fontId="14"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21" fillId="0" borderId="0" applyFont="0" applyFill="0" applyBorder="0" applyAlignment="0" applyProtection="0"/>
    <xf numFmtId="44" fontId="14"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2" fillId="0" borderId="0" applyFont="0" applyFill="0" applyBorder="0" applyAlignment="0" applyProtection="0"/>
    <xf numFmtId="44" fontId="14" fillId="0" borderId="0" applyFont="0" applyFill="0" applyBorder="0" applyAlignment="0" applyProtection="0"/>
    <xf numFmtId="0" fontId="21" fillId="0" borderId="0"/>
    <xf numFmtId="0" fontId="16" fillId="0" borderId="0"/>
    <xf numFmtId="0" fontId="22" fillId="0" borderId="0"/>
    <xf numFmtId="0" fontId="14" fillId="0" borderId="0"/>
    <xf numFmtId="9" fontId="17"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43" fontId="24"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27" fillId="0" borderId="0"/>
    <xf numFmtId="9" fontId="14" fillId="0" borderId="0" applyFont="0" applyFill="0" applyBorder="0" applyAlignment="0" applyProtection="0"/>
    <xf numFmtId="0" fontId="12" fillId="0" borderId="0"/>
    <xf numFmtId="0" fontId="48" fillId="34" borderId="0" applyNumberFormat="0" applyBorder="0" applyAlignment="0" applyProtection="0"/>
    <xf numFmtId="0" fontId="11" fillId="11" borderId="0" applyNumberFormat="0" applyBorder="0" applyAlignment="0" applyProtection="0"/>
    <xf numFmtId="0" fontId="48" fillId="34" borderId="0" applyNumberFormat="0" applyBorder="0" applyAlignment="0" applyProtection="0"/>
    <xf numFmtId="0" fontId="15" fillId="34" borderId="0" applyNumberFormat="0" applyBorder="0" applyAlignment="0" applyProtection="0"/>
    <xf numFmtId="0" fontId="48" fillId="35" borderId="0" applyNumberFormat="0" applyBorder="0" applyAlignment="0" applyProtection="0"/>
    <xf numFmtId="0" fontId="11" fillId="15" borderId="0" applyNumberFormat="0" applyBorder="0" applyAlignment="0" applyProtection="0"/>
    <xf numFmtId="0" fontId="48" fillId="35" borderId="0" applyNumberFormat="0" applyBorder="0" applyAlignment="0" applyProtection="0"/>
    <xf numFmtId="0" fontId="15" fillId="35" borderId="0" applyNumberFormat="0" applyBorder="0" applyAlignment="0" applyProtection="0"/>
    <xf numFmtId="0" fontId="48" fillId="36" borderId="0" applyNumberFormat="0" applyBorder="0" applyAlignment="0" applyProtection="0"/>
    <xf numFmtId="0" fontId="11" fillId="19" borderId="0" applyNumberFormat="0" applyBorder="0" applyAlignment="0" applyProtection="0"/>
    <xf numFmtId="0" fontId="48" fillId="36" borderId="0" applyNumberFormat="0" applyBorder="0" applyAlignment="0" applyProtection="0"/>
    <xf numFmtId="0" fontId="15" fillId="36" borderId="0" applyNumberFormat="0" applyBorder="0" applyAlignment="0" applyProtection="0"/>
    <xf numFmtId="0" fontId="48" fillId="37" borderId="0" applyNumberFormat="0" applyBorder="0" applyAlignment="0" applyProtection="0"/>
    <xf numFmtId="0" fontId="11" fillId="23" borderId="0" applyNumberFormat="0" applyBorder="0" applyAlignment="0" applyProtection="0"/>
    <xf numFmtId="0" fontId="48" fillId="37" borderId="0" applyNumberFormat="0" applyBorder="0" applyAlignment="0" applyProtection="0"/>
    <xf numFmtId="0" fontId="15" fillId="37" borderId="0" applyNumberFormat="0" applyBorder="0" applyAlignment="0" applyProtection="0"/>
    <xf numFmtId="0" fontId="11" fillId="23" borderId="0" applyNumberFormat="0" applyBorder="0" applyAlignment="0" applyProtection="0"/>
    <xf numFmtId="0" fontId="48" fillId="38" borderId="0" applyNumberFormat="0" applyBorder="0" applyAlignment="0" applyProtection="0"/>
    <xf numFmtId="0" fontId="11" fillId="27" borderId="0" applyNumberFormat="0" applyBorder="0" applyAlignment="0" applyProtection="0"/>
    <xf numFmtId="0" fontId="48" fillId="38" borderId="0" applyNumberFormat="0" applyBorder="0" applyAlignment="0" applyProtection="0"/>
    <xf numFmtId="0" fontId="15" fillId="38" borderId="0" applyNumberFormat="0" applyBorder="0" applyAlignment="0" applyProtection="0"/>
    <xf numFmtId="0" fontId="48" fillId="39" borderId="0" applyNumberFormat="0" applyBorder="0" applyAlignment="0" applyProtection="0"/>
    <xf numFmtId="0" fontId="11" fillId="31" borderId="0" applyNumberFormat="0" applyBorder="0" applyAlignment="0" applyProtection="0"/>
    <xf numFmtId="0" fontId="48" fillId="39"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1" fillId="12"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1" borderId="0" applyNumberFormat="0" applyBorder="0" applyAlignment="0" applyProtection="0"/>
    <xf numFmtId="0" fontId="11" fillId="16" borderId="0" applyNumberFormat="0" applyBorder="0" applyAlignment="0" applyProtection="0"/>
    <xf numFmtId="0" fontId="48" fillId="41" borderId="0" applyNumberFormat="0" applyBorder="0" applyAlignment="0" applyProtection="0"/>
    <xf numFmtId="0" fontId="15" fillId="41" borderId="0" applyNumberFormat="0" applyBorder="0" applyAlignment="0" applyProtection="0"/>
    <xf numFmtId="0" fontId="48" fillId="42" borderId="0" applyNumberFormat="0" applyBorder="0" applyAlignment="0" applyProtection="0"/>
    <xf numFmtId="0" fontId="11" fillId="20" borderId="0" applyNumberFormat="0" applyBorder="0" applyAlignment="0" applyProtection="0"/>
    <xf numFmtId="0" fontId="48" fillId="42" borderId="0" applyNumberFormat="0" applyBorder="0" applyAlignment="0" applyProtection="0"/>
    <xf numFmtId="0" fontId="15" fillId="42" borderId="0" applyNumberFormat="0" applyBorder="0" applyAlignment="0" applyProtection="0"/>
    <xf numFmtId="0" fontId="48" fillId="37" borderId="0" applyNumberFormat="0" applyBorder="0" applyAlignment="0" applyProtection="0"/>
    <xf numFmtId="0" fontId="11" fillId="24" borderId="0" applyNumberFormat="0" applyBorder="0" applyAlignment="0" applyProtection="0"/>
    <xf numFmtId="0" fontId="48" fillId="37" borderId="0" applyNumberFormat="0" applyBorder="0" applyAlignment="0" applyProtection="0"/>
    <xf numFmtId="0" fontId="15" fillId="37" borderId="0" applyNumberFormat="0" applyBorder="0" applyAlignment="0" applyProtection="0"/>
    <xf numFmtId="0" fontId="48" fillId="40" borderId="0" applyNumberFormat="0" applyBorder="0" applyAlignment="0" applyProtection="0"/>
    <xf numFmtId="0" fontId="11" fillId="28"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3" borderId="0" applyNumberFormat="0" applyBorder="0" applyAlignment="0" applyProtection="0"/>
    <xf numFmtId="0" fontId="11" fillId="32" borderId="0" applyNumberFormat="0" applyBorder="0" applyAlignment="0" applyProtection="0"/>
    <xf numFmtId="0" fontId="48" fillId="43" borderId="0" applyNumberFormat="0" applyBorder="0" applyAlignment="0" applyProtection="0"/>
    <xf numFmtId="0" fontId="15" fillId="43" borderId="0" applyNumberFormat="0" applyBorder="0" applyAlignment="0" applyProtection="0"/>
    <xf numFmtId="0" fontId="51" fillId="44" borderId="0" applyNumberFormat="0" applyBorder="0" applyAlignment="0" applyProtection="0"/>
    <xf numFmtId="0" fontId="43" fillId="13" borderId="0" applyNumberFormat="0" applyBorder="0" applyAlignment="0" applyProtection="0"/>
    <xf numFmtId="0" fontId="51" fillId="44" borderId="0" applyNumberFormat="0" applyBorder="0" applyAlignment="0" applyProtection="0"/>
    <xf numFmtId="0" fontId="20" fillId="44" borderId="0" applyNumberFormat="0" applyBorder="0" applyAlignment="0" applyProtection="0"/>
    <xf numFmtId="0" fontId="51" fillId="41" borderId="0" applyNumberFormat="0" applyBorder="0" applyAlignment="0" applyProtection="0"/>
    <xf numFmtId="0" fontId="43" fillId="17" borderId="0" applyNumberFormat="0" applyBorder="0" applyAlignment="0" applyProtection="0"/>
    <xf numFmtId="0" fontId="51" fillId="41" borderId="0" applyNumberFormat="0" applyBorder="0" applyAlignment="0" applyProtection="0"/>
    <xf numFmtId="0" fontId="20" fillId="41" borderId="0" applyNumberFormat="0" applyBorder="0" applyAlignment="0" applyProtection="0"/>
    <xf numFmtId="0" fontId="51" fillId="42" borderId="0" applyNumberFormat="0" applyBorder="0" applyAlignment="0" applyProtection="0"/>
    <xf numFmtId="0" fontId="43" fillId="21" borderId="0" applyNumberFormat="0" applyBorder="0" applyAlignment="0" applyProtection="0"/>
    <xf numFmtId="0" fontId="51" fillId="42" borderId="0" applyNumberFormat="0" applyBorder="0" applyAlignment="0" applyProtection="0"/>
    <xf numFmtId="0" fontId="20" fillId="42" borderId="0" applyNumberFormat="0" applyBorder="0" applyAlignment="0" applyProtection="0"/>
    <xf numFmtId="0" fontId="51" fillId="45" borderId="0" applyNumberFormat="0" applyBorder="0" applyAlignment="0" applyProtection="0"/>
    <xf numFmtId="0" fontId="43" fillId="25" borderId="0" applyNumberFormat="0" applyBorder="0" applyAlignment="0" applyProtection="0"/>
    <xf numFmtId="0" fontId="51" fillId="45" borderId="0" applyNumberFormat="0" applyBorder="0" applyAlignment="0" applyProtection="0"/>
    <xf numFmtId="0" fontId="20" fillId="45" borderId="0" applyNumberFormat="0" applyBorder="0" applyAlignment="0" applyProtection="0"/>
    <xf numFmtId="0" fontId="51" fillId="46" borderId="0" applyNumberFormat="0" applyBorder="0" applyAlignment="0" applyProtection="0"/>
    <xf numFmtId="0" fontId="43" fillId="29" borderId="0" applyNumberFormat="0" applyBorder="0" applyAlignment="0" applyProtection="0"/>
    <xf numFmtId="0" fontId="51" fillId="46" borderId="0" applyNumberFormat="0" applyBorder="0" applyAlignment="0" applyProtection="0"/>
    <xf numFmtId="0" fontId="20" fillId="46" borderId="0" applyNumberFormat="0" applyBorder="0" applyAlignment="0" applyProtection="0"/>
    <xf numFmtId="0" fontId="51" fillId="47" borderId="0" applyNumberFormat="0" applyBorder="0" applyAlignment="0" applyProtection="0"/>
    <xf numFmtId="0" fontId="43" fillId="33" borderId="0" applyNumberFormat="0" applyBorder="0" applyAlignment="0" applyProtection="0"/>
    <xf numFmtId="0" fontId="51" fillId="47" borderId="0" applyNumberFormat="0" applyBorder="0" applyAlignment="0" applyProtection="0"/>
    <xf numFmtId="0" fontId="20" fillId="47" borderId="0" applyNumberFormat="0" applyBorder="0" applyAlignment="0" applyProtection="0"/>
    <xf numFmtId="0" fontId="51" fillId="48" borderId="0" applyNumberFormat="0" applyBorder="0" applyAlignment="0" applyProtection="0"/>
    <xf numFmtId="0" fontId="43" fillId="10" borderId="0" applyNumberFormat="0" applyBorder="0" applyAlignment="0" applyProtection="0"/>
    <xf numFmtId="0" fontId="51" fillId="48" borderId="0" applyNumberFormat="0" applyBorder="0" applyAlignment="0" applyProtection="0"/>
    <xf numFmtId="0" fontId="20" fillId="48" borderId="0" applyNumberFormat="0" applyBorder="0" applyAlignment="0" applyProtection="0"/>
    <xf numFmtId="0" fontId="51" fillId="49" borderId="0" applyNumberFormat="0" applyBorder="0" applyAlignment="0" applyProtection="0"/>
    <xf numFmtId="0" fontId="43" fillId="14" borderId="0" applyNumberFormat="0" applyBorder="0" applyAlignment="0" applyProtection="0"/>
    <xf numFmtId="0" fontId="51" fillId="49" borderId="0" applyNumberFormat="0" applyBorder="0" applyAlignment="0" applyProtection="0"/>
    <xf numFmtId="0" fontId="20" fillId="49" borderId="0" applyNumberFormat="0" applyBorder="0" applyAlignment="0" applyProtection="0"/>
    <xf numFmtId="0" fontId="51" fillId="50" borderId="0" applyNumberFormat="0" applyBorder="0" applyAlignment="0" applyProtection="0"/>
    <xf numFmtId="0" fontId="43" fillId="18" borderId="0" applyNumberFormat="0" applyBorder="0" applyAlignment="0" applyProtection="0"/>
    <xf numFmtId="0" fontId="51" fillId="50" borderId="0" applyNumberFormat="0" applyBorder="0" applyAlignment="0" applyProtection="0"/>
    <xf numFmtId="0" fontId="20" fillId="50" borderId="0" applyNumberFormat="0" applyBorder="0" applyAlignment="0" applyProtection="0"/>
    <xf numFmtId="0" fontId="51" fillId="45" borderId="0" applyNumberFormat="0" applyBorder="0" applyAlignment="0" applyProtection="0"/>
    <xf numFmtId="0" fontId="43" fillId="22" borderId="0" applyNumberFormat="0" applyBorder="0" applyAlignment="0" applyProtection="0"/>
    <xf numFmtId="0" fontId="51" fillId="45" borderId="0" applyNumberFormat="0" applyBorder="0" applyAlignment="0" applyProtection="0"/>
    <xf numFmtId="0" fontId="20" fillId="45" borderId="0" applyNumberFormat="0" applyBorder="0" applyAlignment="0" applyProtection="0"/>
    <xf numFmtId="0" fontId="43" fillId="22" borderId="0" applyNumberFormat="0" applyBorder="0" applyAlignment="0" applyProtection="0"/>
    <xf numFmtId="0" fontId="51" fillId="46" borderId="0" applyNumberFormat="0" applyBorder="0" applyAlignment="0" applyProtection="0"/>
    <xf numFmtId="0" fontId="43" fillId="26" borderId="0" applyNumberFormat="0" applyBorder="0" applyAlignment="0" applyProtection="0"/>
    <xf numFmtId="0" fontId="51" fillId="46" borderId="0" applyNumberFormat="0" applyBorder="0" applyAlignment="0" applyProtection="0"/>
    <xf numFmtId="0" fontId="20" fillId="46" borderId="0" applyNumberFormat="0" applyBorder="0" applyAlignment="0" applyProtection="0"/>
    <xf numFmtId="0" fontId="51" fillId="51" borderId="0" applyNumberFormat="0" applyBorder="0" applyAlignment="0" applyProtection="0"/>
    <xf numFmtId="0" fontId="43" fillId="30" borderId="0" applyNumberFormat="0" applyBorder="0" applyAlignment="0" applyProtection="0"/>
    <xf numFmtId="0" fontId="51" fillId="51" borderId="0" applyNumberFormat="0" applyBorder="0" applyAlignment="0" applyProtection="0"/>
    <xf numFmtId="0" fontId="20" fillId="51" borderId="0" applyNumberFormat="0" applyBorder="0" applyAlignment="0" applyProtection="0"/>
    <xf numFmtId="0" fontId="52" fillId="35" borderId="0" applyNumberFormat="0" applyBorder="0" applyAlignment="0" applyProtection="0"/>
    <xf numFmtId="0" fontId="33" fillId="4" borderId="0" applyNumberFormat="0" applyBorder="0" applyAlignment="0" applyProtection="0"/>
    <xf numFmtId="0" fontId="52" fillId="35" borderId="0" applyNumberFormat="0" applyBorder="0" applyAlignment="0" applyProtection="0"/>
    <xf numFmtId="0" fontId="65" fillId="35" borderId="0" applyNumberFormat="0" applyBorder="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37" fillId="7" borderId="8"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53" fillId="52" borderId="14" applyNumberFormat="0" applyAlignment="0" applyProtection="0"/>
    <xf numFmtId="0" fontId="66" fillId="52" borderId="14" applyNumberFormat="0" applyAlignment="0" applyProtection="0"/>
    <xf numFmtId="0" fontId="66" fillId="52" borderId="14" applyNumberFormat="0" applyAlignment="0" applyProtection="0"/>
    <xf numFmtId="0" fontId="66" fillId="52" borderId="14" applyNumberFormat="0" applyAlignment="0" applyProtection="0"/>
    <xf numFmtId="0" fontId="54" fillId="53" borderId="15" applyNumberFormat="0" applyAlignment="0" applyProtection="0"/>
    <xf numFmtId="0" fontId="39" fillId="8" borderId="11" applyNumberFormat="0" applyAlignment="0" applyProtection="0"/>
    <xf numFmtId="0" fontId="54" fillId="53" borderId="15" applyNumberFormat="0" applyAlignment="0" applyProtection="0"/>
    <xf numFmtId="0" fontId="19" fillId="53" borderId="15" applyNumberFormat="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2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8" fillId="0" borderId="23">
      <alignment horizontal="left"/>
    </xf>
    <xf numFmtId="0" fontId="55" fillId="0" borderId="0" applyNumberFormat="0" applyFill="0" applyBorder="0" applyAlignment="0" applyProtection="0"/>
    <xf numFmtId="0" fontId="41"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79" fillId="0" borderId="0" applyNumberFormat="0" applyFill="0" applyBorder="0" applyAlignment="0" applyProtection="0"/>
    <xf numFmtId="0" fontId="56" fillId="36" borderId="0" applyNumberFormat="0" applyBorder="0" applyAlignment="0" applyProtection="0"/>
    <xf numFmtId="0" fontId="32" fillId="3" borderId="0" applyNumberFormat="0" applyBorder="0" applyAlignment="0" applyProtection="0"/>
    <xf numFmtId="0" fontId="56" fillId="36" borderId="0" applyNumberFormat="0" applyBorder="0" applyAlignment="0" applyProtection="0"/>
    <xf numFmtId="0" fontId="68" fillId="36" borderId="0" applyNumberFormat="0" applyBorder="0" applyAlignment="0" applyProtection="0"/>
    <xf numFmtId="0" fontId="57" fillId="0" borderId="16" applyNumberFormat="0" applyFill="0" applyAlignment="0" applyProtection="0"/>
    <xf numFmtId="0" fontId="29" fillId="0" borderId="5" applyNumberFormat="0" applyFill="0" applyAlignment="0" applyProtection="0"/>
    <xf numFmtId="0" fontId="57" fillId="0" borderId="16" applyNumberFormat="0" applyFill="0" applyAlignment="0" applyProtection="0"/>
    <xf numFmtId="0" fontId="69" fillId="0" borderId="16" applyNumberFormat="0" applyFill="0" applyAlignment="0" applyProtection="0"/>
    <xf numFmtId="0" fontId="58" fillId="0" borderId="17" applyNumberFormat="0" applyFill="0" applyAlignment="0" applyProtection="0"/>
    <xf numFmtId="0" fontId="30" fillId="0" borderId="6" applyNumberFormat="0" applyFill="0" applyAlignment="0" applyProtection="0"/>
    <xf numFmtId="0" fontId="58" fillId="0" borderId="17" applyNumberFormat="0" applyFill="0" applyAlignment="0" applyProtection="0"/>
    <xf numFmtId="0" fontId="70" fillId="0" borderId="17" applyNumberFormat="0" applyFill="0" applyAlignment="0" applyProtection="0"/>
    <xf numFmtId="0" fontId="59" fillId="0" borderId="18" applyNumberFormat="0" applyFill="0" applyAlignment="0" applyProtection="0"/>
    <xf numFmtId="0" fontId="31" fillId="0" borderId="7" applyNumberFormat="0" applyFill="0" applyAlignment="0" applyProtection="0"/>
    <xf numFmtId="0" fontId="59" fillId="0" borderId="18" applyNumberFormat="0" applyFill="0" applyAlignment="0" applyProtection="0"/>
    <xf numFmtId="0" fontId="71" fillId="0" borderId="18" applyNumberFormat="0" applyFill="0" applyAlignment="0" applyProtection="0"/>
    <xf numFmtId="0" fontId="59" fillId="0" borderId="0" applyNumberFormat="0" applyFill="0" applyBorder="0" applyAlignment="0" applyProtection="0"/>
    <xf numFmtId="0" fontId="31"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45"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35" fillId="6" borderId="8"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60" fillId="39" borderId="14" applyNumberFormat="0" applyAlignment="0" applyProtection="0"/>
    <xf numFmtId="0" fontId="72" fillId="39" borderId="14" applyNumberFormat="0" applyAlignment="0" applyProtection="0"/>
    <xf numFmtId="0" fontId="72" fillId="39" borderId="14" applyNumberFormat="0" applyAlignment="0" applyProtection="0"/>
    <xf numFmtId="0" fontId="72" fillId="39" borderId="14" applyNumberFormat="0" applyAlignment="0" applyProtection="0"/>
    <xf numFmtId="0" fontId="61" fillId="0" borderId="19" applyNumberFormat="0" applyFill="0" applyAlignment="0" applyProtection="0"/>
    <xf numFmtId="0" fontId="38" fillId="0" borderId="10" applyNumberFormat="0" applyFill="0" applyAlignment="0" applyProtection="0"/>
    <xf numFmtId="0" fontId="61" fillId="0" borderId="19" applyNumberFormat="0" applyFill="0" applyAlignment="0" applyProtection="0"/>
    <xf numFmtId="0" fontId="73" fillId="0" borderId="19" applyNumberFormat="0" applyFill="0" applyAlignment="0" applyProtection="0"/>
    <xf numFmtId="0" fontId="62" fillId="54" borderId="0" applyNumberFormat="0" applyBorder="0" applyAlignment="0" applyProtection="0"/>
    <xf numFmtId="0" fontId="34" fillId="5" borderId="0" applyNumberFormat="0" applyBorder="0" applyAlignment="0" applyProtection="0"/>
    <xf numFmtId="0" fontId="62" fillId="54" borderId="0" applyNumberFormat="0" applyBorder="0" applyAlignment="0" applyProtection="0"/>
    <xf numFmtId="0" fontId="74" fillId="5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0" borderId="0"/>
    <xf numFmtId="0" fontId="11" fillId="0" borderId="0"/>
    <xf numFmtId="0" fontId="11" fillId="0" borderId="0"/>
    <xf numFmtId="0" fontId="48" fillId="0" borderId="0"/>
    <xf numFmtId="0" fontId="77" fillId="0" borderId="0"/>
    <xf numFmtId="0" fontId="77" fillId="0" borderId="0"/>
    <xf numFmtId="0" fontId="26" fillId="0" borderId="0"/>
    <xf numFmtId="0" fontId="14" fillId="0" borderId="0"/>
    <xf numFmtId="0" fontId="77" fillId="0" borderId="0"/>
    <xf numFmtId="0" fontId="14" fillId="0" borderId="0"/>
    <xf numFmtId="0" fontId="23" fillId="0" borderId="0"/>
    <xf numFmtId="0" fontId="11" fillId="0" borderId="0"/>
    <xf numFmtId="0" fontId="23" fillId="0" borderId="0"/>
    <xf numFmtId="0" fontId="11" fillId="0" borderId="0"/>
    <xf numFmtId="0" fontId="14" fillId="0" borderId="0"/>
    <xf numFmtId="0" fontId="11" fillId="0" borderId="0"/>
    <xf numFmtId="0" fontId="14" fillId="0" borderId="0"/>
    <xf numFmtId="0" fontId="22" fillId="0" borderId="0"/>
    <xf numFmtId="0" fontId="11" fillId="0" borderId="0"/>
    <xf numFmtId="0" fontId="14" fillId="0" borderId="0"/>
    <xf numFmtId="0" fontId="11" fillId="0" borderId="0"/>
    <xf numFmtId="0" fontId="49" fillId="0" borderId="0"/>
    <xf numFmtId="0" fontId="44" fillId="0" borderId="0"/>
    <xf numFmtId="0" fontId="11"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48" fillId="0" borderId="0"/>
    <xf numFmtId="0" fontId="14" fillId="0" borderId="0"/>
    <xf numFmtId="0" fontId="14" fillId="0" borderId="0"/>
    <xf numFmtId="0" fontId="48" fillId="0" borderId="0"/>
    <xf numFmtId="0" fontId="15" fillId="0" borderId="0"/>
    <xf numFmtId="0" fontId="23" fillId="0" borderId="0"/>
    <xf numFmtId="0" fontId="23"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9" borderId="12"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48" fillId="55" borderId="20" applyNumberFormat="0" applyFont="0" applyAlignment="0" applyProtection="0"/>
    <xf numFmtId="0" fontId="14" fillId="55" borderId="20" applyNumberFormat="0" applyFont="0" applyAlignment="0" applyProtection="0"/>
    <xf numFmtId="0" fontId="14" fillId="55" borderId="20" applyNumberFormat="0" applyFont="0" applyAlignment="0" applyProtection="0"/>
    <xf numFmtId="0" fontId="14" fillId="55" borderId="20" applyNumberFormat="0" applyFon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36" fillId="7" borderId="9"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63" fillId="52" borderId="21" applyNumberFormat="0" applyAlignment="0" applyProtection="0"/>
    <xf numFmtId="0" fontId="75" fillId="52" borderId="21" applyNumberFormat="0" applyAlignment="0" applyProtection="0"/>
    <xf numFmtId="0" fontId="75" fillId="52" borderId="21" applyNumberFormat="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41" fontId="15" fillId="0" borderId="24">
      <alignment horizontal="left"/>
    </xf>
    <xf numFmtId="0" fontId="46"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42" fillId="0" borderId="13"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50"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83" fillId="0" borderId="0"/>
    <xf numFmtId="0" fontId="14" fillId="0" borderId="0"/>
    <xf numFmtId="0" fontId="14"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4" fillId="39" borderId="0" applyNumberFormat="0" applyBorder="0" applyAlignment="0" applyProtection="0"/>
    <xf numFmtId="0" fontId="84" fillId="39"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9" fillId="7" borderId="8" applyNumberFormat="0" applyAlignment="0" applyProtection="0"/>
    <xf numFmtId="0" fontId="89" fillId="7" borderId="8" applyNumberFormat="0" applyAlignment="0" applyProtection="0"/>
    <xf numFmtId="0" fontId="89" fillId="7" borderId="8" applyNumberFormat="0" applyAlignment="0" applyProtection="0"/>
    <xf numFmtId="0" fontId="89" fillId="7" borderId="8" applyNumberFormat="0" applyAlignment="0" applyProtection="0"/>
    <xf numFmtId="0" fontId="89" fillId="7" borderId="8" applyNumberFormat="0" applyAlignment="0" applyProtection="0"/>
    <xf numFmtId="0" fontId="89" fillId="7" borderId="8" applyNumberFormat="0" applyAlignment="0" applyProtection="0"/>
    <xf numFmtId="0" fontId="89" fillId="7" borderId="8"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0" fillId="52" borderId="26" applyNumberFormat="0" applyAlignment="0" applyProtection="0"/>
    <xf numFmtId="0" fontId="91" fillId="8" borderId="11" applyNumberFormat="0" applyAlignment="0" applyProtection="0"/>
    <xf numFmtId="0" fontId="91" fillId="8" borderId="11" applyNumberFormat="0" applyAlignment="0" applyProtection="0"/>
    <xf numFmtId="0" fontId="91" fillId="8" borderId="11" applyNumberFormat="0" applyAlignment="0" applyProtection="0"/>
    <xf numFmtId="0" fontId="91" fillId="8" borderId="11" applyNumberFormat="0" applyAlignment="0" applyProtection="0"/>
    <xf numFmtId="0" fontId="91" fillId="8" borderId="11" applyNumberFormat="0" applyAlignment="0" applyProtection="0"/>
    <xf numFmtId="0" fontId="91" fillId="8" borderId="11" applyNumberFormat="0" applyAlignment="0" applyProtection="0"/>
    <xf numFmtId="0" fontId="91" fillId="8" borderId="11" applyNumberFormat="0" applyAlignment="0" applyProtection="0"/>
    <xf numFmtId="0" fontId="92" fillId="53" borderId="15" applyNumberFormat="0" applyAlignment="0" applyProtection="0"/>
    <xf numFmtId="0" fontId="92" fillId="53" borderId="15" applyNumberFormat="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 fillId="0" borderId="0" applyFont="0" applyFill="0" applyBorder="0" applyAlignment="0" applyProtection="0"/>
    <xf numFmtId="43" fontId="9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9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3" fillId="0" borderId="0" applyFont="0" applyFill="0" applyBorder="0" applyAlignment="0" applyProtection="0"/>
    <xf numFmtId="43" fontId="96"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97" fillId="0" borderId="0" applyFont="0" applyFill="0" applyBorder="0" applyAlignment="0" applyProtection="0"/>
    <xf numFmtId="3" fontId="14" fillId="0" borderId="0" applyFont="0" applyFill="0" applyBorder="0" applyAlignment="0" applyProtection="0"/>
    <xf numFmtId="0" fontId="98" fillId="0" borderId="0"/>
    <xf numFmtId="44" fontId="95"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83" fillId="0" borderId="0" applyFont="0" applyFill="0" applyBorder="0" applyAlignment="0" applyProtection="0"/>
    <xf numFmtId="44" fontId="99"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4" fillId="0" borderId="0" applyFont="0" applyFill="0" applyBorder="0" applyAlignment="0" applyProtection="0"/>
    <xf numFmtId="5" fontId="100" fillId="0" borderId="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8" fillId="0" borderId="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3" fillId="3" borderId="0" applyNumberFormat="0" applyBorder="0" applyAlignment="0" applyProtection="0"/>
    <xf numFmtId="0" fontId="104" fillId="36" borderId="0" applyNumberFormat="0" applyBorder="0" applyAlignment="0" applyProtection="0"/>
    <xf numFmtId="0" fontId="104" fillId="36" borderId="0" applyNumberFormat="0" applyBorder="0" applyAlignment="0" applyProtection="0"/>
    <xf numFmtId="0" fontId="105"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105" fillId="0" borderId="5"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106" fillId="0" borderId="6"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107" fillId="0" borderId="7"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8" fillId="6" borderId="8" applyNumberFormat="0" applyAlignment="0" applyProtection="0"/>
    <xf numFmtId="0" fontId="108" fillId="6" borderId="8" applyNumberFormat="0" applyAlignment="0" applyProtection="0"/>
    <xf numFmtId="0" fontId="108" fillId="6" borderId="8" applyNumberFormat="0" applyAlignment="0" applyProtection="0"/>
    <xf numFmtId="0" fontId="108" fillId="6" borderId="8" applyNumberFormat="0" applyAlignment="0" applyProtection="0"/>
    <xf numFmtId="0" fontId="108" fillId="6" borderId="8" applyNumberFormat="0" applyAlignment="0" applyProtection="0"/>
    <xf numFmtId="0" fontId="108" fillId="6" borderId="8" applyNumberFormat="0" applyAlignment="0" applyProtection="0"/>
    <xf numFmtId="0" fontId="108" fillId="6" borderId="8"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09" fillId="39" borderId="26" applyNumberFormat="0" applyAlignment="0" applyProtection="0"/>
    <xf numFmtId="0" fontId="110" fillId="0" borderId="10" applyNumberFormat="0" applyFill="0" applyAlignment="0" applyProtection="0"/>
    <xf numFmtId="0" fontId="110" fillId="0" borderId="10" applyNumberFormat="0" applyFill="0" applyAlignment="0" applyProtection="0"/>
    <xf numFmtId="0" fontId="110" fillId="0" borderId="10" applyNumberFormat="0" applyFill="0" applyAlignment="0" applyProtection="0"/>
    <xf numFmtId="0" fontId="110" fillId="0" borderId="10" applyNumberFormat="0" applyFill="0" applyAlignment="0" applyProtection="0"/>
    <xf numFmtId="0" fontId="110" fillId="0" borderId="10" applyNumberFormat="0" applyFill="0" applyAlignment="0" applyProtection="0"/>
    <xf numFmtId="0" fontId="110" fillId="0" borderId="10" applyNumberFormat="0" applyFill="0" applyAlignment="0" applyProtection="0"/>
    <xf numFmtId="0" fontId="110" fillId="0" borderId="10" applyNumberFormat="0" applyFill="0" applyAlignment="0" applyProtection="0"/>
    <xf numFmtId="0" fontId="111" fillId="0" borderId="19" applyNumberFormat="0" applyFill="0" applyAlignment="0" applyProtection="0"/>
    <xf numFmtId="0" fontId="111" fillId="0" borderId="19" applyNumberFormat="0" applyFill="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94" fillId="0" borderId="0"/>
    <xf numFmtId="0" fontId="83" fillId="0" borderId="0"/>
    <xf numFmtId="0" fontId="83" fillId="0" borderId="0"/>
    <xf numFmtId="0" fontId="83" fillId="0" borderId="0"/>
    <xf numFmtId="0" fontId="23" fillId="0" borderId="0"/>
    <xf numFmtId="0" fontId="94" fillId="0" borderId="0"/>
    <xf numFmtId="0" fontId="48" fillId="0" borderId="0"/>
    <xf numFmtId="0" fontId="14" fillId="0" borderId="0"/>
    <xf numFmtId="0" fontId="14" fillId="0" borderId="0"/>
    <xf numFmtId="0" fontId="7" fillId="0" borderId="0"/>
    <xf numFmtId="0" fontId="93" fillId="0" borderId="0"/>
    <xf numFmtId="0" fontId="93" fillId="0" borderId="0"/>
    <xf numFmtId="0" fontId="93" fillId="0" borderId="0"/>
    <xf numFmtId="0" fontId="93" fillId="0" borderId="0"/>
    <xf numFmtId="0" fontId="14" fillId="0" borderId="0"/>
    <xf numFmtId="0" fontId="7" fillId="0" borderId="0"/>
    <xf numFmtId="0" fontId="7" fillId="0" borderId="0"/>
    <xf numFmtId="0" fontId="14" fillId="0" borderId="0"/>
    <xf numFmtId="0" fontId="95" fillId="0" borderId="0"/>
    <xf numFmtId="0" fontId="95" fillId="0" borderId="0"/>
    <xf numFmtId="0" fontId="14" fillId="0" borderId="0"/>
    <xf numFmtId="0" fontId="27" fillId="0" borderId="0"/>
    <xf numFmtId="0" fontId="14" fillId="0" borderId="0"/>
    <xf numFmtId="0" fontId="94" fillId="0" borderId="0"/>
    <xf numFmtId="0" fontId="14" fillId="0" borderId="0"/>
    <xf numFmtId="0" fontId="7" fillId="0" borderId="0"/>
    <xf numFmtId="0" fontId="7" fillId="0" borderId="0"/>
    <xf numFmtId="0" fontId="77" fillId="0" borderId="0"/>
    <xf numFmtId="0" fontId="27" fillId="0" borderId="0"/>
    <xf numFmtId="0" fontId="77" fillId="0" borderId="0"/>
    <xf numFmtId="0" fontId="83" fillId="0" borderId="0"/>
    <xf numFmtId="0" fontId="7" fillId="0" borderId="0"/>
    <xf numFmtId="0" fontId="93" fillId="0" borderId="0"/>
    <xf numFmtId="0" fontId="7" fillId="0" borderId="0"/>
    <xf numFmtId="0" fontId="7" fillId="0" borderId="0"/>
    <xf numFmtId="0" fontId="93" fillId="0" borderId="0"/>
    <xf numFmtId="0" fontId="7" fillId="0" borderId="0"/>
    <xf numFmtId="0" fontId="7" fillId="0" borderId="0"/>
    <xf numFmtId="0" fontId="93" fillId="0" borderId="0"/>
    <xf numFmtId="0" fontId="93" fillId="0" borderId="0"/>
    <xf numFmtId="0" fontId="93" fillId="0" borderId="0"/>
    <xf numFmtId="0" fontId="7" fillId="0" borderId="0"/>
    <xf numFmtId="0" fontId="93" fillId="0" borderId="0"/>
    <xf numFmtId="0" fontId="7" fillId="0" borderId="0"/>
    <xf numFmtId="0" fontId="93" fillId="0" borderId="0"/>
    <xf numFmtId="169" fontId="114" fillId="0" borderId="0"/>
    <xf numFmtId="169" fontId="114" fillId="0" borderId="0"/>
    <xf numFmtId="0" fontId="94" fillId="0" borderId="0"/>
    <xf numFmtId="0" fontId="77" fillId="0" borderId="0"/>
    <xf numFmtId="0" fontId="115" fillId="0" borderId="0"/>
    <xf numFmtId="0" fontId="7" fillId="0" borderId="0"/>
    <xf numFmtId="0" fontId="27" fillId="0" borderId="0"/>
    <xf numFmtId="0" fontId="27" fillId="0" borderId="0"/>
    <xf numFmtId="0" fontId="27" fillId="0" borderId="0"/>
    <xf numFmtId="0" fontId="97" fillId="0" borderId="0"/>
    <xf numFmtId="0" fontId="7" fillId="0" borderId="0"/>
    <xf numFmtId="0" fontId="7" fillId="0" borderId="0"/>
    <xf numFmtId="0" fontId="7" fillId="0" borderId="0"/>
    <xf numFmtId="0" fontId="83" fillId="0" borderId="0"/>
    <xf numFmtId="0" fontId="14"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37" fontId="116" fillId="0" borderId="0"/>
    <xf numFmtId="37" fontId="116" fillId="0" borderId="0"/>
    <xf numFmtId="0" fontId="77" fillId="0" borderId="0"/>
    <xf numFmtId="0" fontId="77" fillId="0" borderId="0"/>
    <xf numFmtId="0" fontId="77" fillId="0" borderId="0"/>
    <xf numFmtId="0" fontId="7" fillId="0" borderId="0"/>
    <xf numFmtId="0" fontId="77" fillId="0" borderId="0"/>
    <xf numFmtId="0" fontId="77" fillId="0" borderId="0"/>
    <xf numFmtId="0" fontId="14" fillId="0" borderId="0"/>
    <xf numFmtId="0" fontId="99" fillId="0" borderId="0"/>
    <xf numFmtId="0" fontId="77" fillId="0" borderId="0"/>
    <xf numFmtId="0" fontId="117" fillId="0" borderId="0"/>
    <xf numFmtId="0" fontId="94" fillId="0" borderId="0"/>
    <xf numFmtId="0" fontId="94" fillId="0" borderId="0"/>
    <xf numFmtId="0" fontId="7" fillId="0" borderId="0"/>
    <xf numFmtId="0" fontId="94" fillId="0" borderId="0"/>
    <xf numFmtId="0" fontId="94" fillId="0" borderId="0"/>
    <xf numFmtId="0" fontId="94" fillId="0" borderId="0"/>
    <xf numFmtId="0" fontId="7" fillId="0" borderId="0"/>
    <xf numFmtId="0" fontId="95" fillId="0" borderId="0"/>
    <xf numFmtId="0" fontId="95" fillId="0" borderId="0"/>
    <xf numFmtId="0" fontId="7" fillId="0" borderId="0"/>
    <xf numFmtId="0" fontId="95" fillId="0" borderId="0"/>
    <xf numFmtId="0" fontId="95" fillId="0" borderId="0"/>
    <xf numFmtId="0" fontId="7" fillId="0" borderId="0"/>
    <xf numFmtId="0" fontId="83" fillId="0" borderId="0"/>
    <xf numFmtId="0" fontId="83" fillId="0" borderId="0"/>
    <xf numFmtId="0" fontId="7" fillId="0" borderId="0"/>
    <xf numFmtId="0" fontId="83" fillId="0" borderId="0"/>
    <xf numFmtId="0" fontId="83" fillId="0" borderId="0"/>
    <xf numFmtId="0" fontId="83" fillId="0" borderId="0"/>
    <xf numFmtId="0" fontId="7" fillId="0" borderId="0"/>
    <xf numFmtId="0" fontId="77" fillId="0" borderId="0"/>
    <xf numFmtId="0" fontId="77" fillId="0" borderId="0"/>
    <xf numFmtId="0" fontId="14" fillId="0" borderId="0"/>
    <xf numFmtId="0" fontId="77" fillId="0" borderId="0"/>
    <xf numFmtId="0" fontId="83" fillId="0" borderId="0"/>
    <xf numFmtId="0" fontId="83" fillId="0" borderId="0"/>
    <xf numFmtId="0" fontId="83" fillId="0" borderId="0"/>
    <xf numFmtId="0" fontId="83" fillId="0" borderId="0"/>
    <xf numFmtId="0" fontId="14" fillId="0" borderId="0"/>
    <xf numFmtId="0" fontId="83" fillId="9" borderId="12" applyNumberFormat="0" applyFont="0" applyAlignment="0" applyProtection="0"/>
    <xf numFmtId="0" fontId="83" fillId="9" borderId="12" applyNumberFormat="0" applyFont="0" applyAlignment="0" applyProtection="0"/>
    <xf numFmtId="0" fontId="7"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84" fillId="55" borderId="27" applyNumberFormat="0" applyFont="0" applyAlignment="0" applyProtection="0"/>
    <xf numFmtId="0" fontId="118" fillId="7" borderId="9" applyNumberFormat="0" applyAlignment="0" applyProtection="0"/>
    <xf numFmtId="0" fontId="118" fillId="7" borderId="9" applyNumberFormat="0" applyAlignment="0" applyProtection="0"/>
    <xf numFmtId="0" fontId="118" fillId="7" borderId="9" applyNumberFormat="0" applyAlignment="0" applyProtection="0"/>
    <xf numFmtId="0" fontId="118" fillId="7" borderId="9" applyNumberFormat="0" applyAlignment="0" applyProtection="0"/>
    <xf numFmtId="0" fontId="118" fillId="7" borderId="9" applyNumberFormat="0" applyAlignment="0" applyProtection="0"/>
    <xf numFmtId="0" fontId="118" fillId="7" borderId="9" applyNumberFormat="0" applyAlignment="0" applyProtection="0"/>
    <xf numFmtId="0" fontId="118" fillId="7" borderId="9"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0" fontId="119" fillId="52" borderId="28"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8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93"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95"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8" fillId="0" borderId="0" applyFont="0" applyFill="0" applyBorder="0" applyAlignment="0" applyProtection="0"/>
    <xf numFmtId="0" fontId="120" fillId="0" borderId="13" applyNumberFormat="0" applyFill="0" applyAlignment="0" applyProtection="0"/>
    <xf numFmtId="0" fontId="120" fillId="0" borderId="13" applyNumberFormat="0" applyFill="0" applyAlignment="0" applyProtection="0"/>
    <xf numFmtId="0" fontId="120" fillId="0" borderId="13" applyNumberFormat="0" applyFill="0" applyAlignment="0" applyProtection="0"/>
    <xf numFmtId="0" fontId="120" fillId="0" borderId="13" applyNumberFormat="0" applyFill="0" applyAlignment="0" applyProtection="0"/>
    <xf numFmtId="0" fontId="120" fillId="0" borderId="13" applyNumberFormat="0" applyFill="0" applyAlignment="0" applyProtection="0"/>
    <xf numFmtId="0" fontId="120" fillId="0" borderId="13" applyNumberFormat="0" applyFill="0" applyAlignment="0" applyProtection="0"/>
    <xf numFmtId="0" fontId="120" fillId="0" borderId="13"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9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9" fontId="135" fillId="0" borderId="0" applyFont="0" applyFill="0" applyBorder="0" applyAlignment="0" applyProtection="0"/>
    <xf numFmtId="0" fontId="5" fillId="0" borderId="0"/>
  </cellStyleXfs>
  <cellXfs count="235">
    <xf numFmtId="0" fontId="0" fillId="0" borderId="0" xfId="0"/>
    <xf numFmtId="0" fontId="124" fillId="0" borderId="0" xfId="0" applyFont="1"/>
    <xf numFmtId="0" fontId="125" fillId="57" borderId="32" xfId="0" applyFont="1" applyFill="1" applyBorder="1" applyAlignment="1">
      <alignment horizontal="centerContinuous" vertical="center"/>
    </xf>
    <xf numFmtId="0" fontId="125" fillId="57" borderId="48" xfId="0" applyFont="1" applyFill="1" applyBorder="1" applyAlignment="1">
      <alignment horizontal="centerContinuous" vertical="center"/>
    </xf>
    <xf numFmtId="0" fontId="126" fillId="57" borderId="56" xfId="0" applyFont="1" applyFill="1" applyBorder="1" applyAlignment="1">
      <alignment horizontal="centerContinuous" vertical="center"/>
    </xf>
    <xf numFmtId="0" fontId="124" fillId="0" borderId="4" xfId="0" applyFont="1" applyBorder="1"/>
    <xf numFmtId="0" fontId="125" fillId="57" borderId="30" xfId="0" applyFont="1" applyFill="1" applyBorder="1" applyAlignment="1">
      <alignment horizontal="centerContinuous" vertical="center"/>
    </xf>
    <xf numFmtId="0" fontId="125" fillId="57" borderId="54" xfId="0" applyFont="1" applyFill="1" applyBorder="1" applyAlignment="1">
      <alignment horizontal="centerContinuous" vertical="center"/>
    </xf>
    <xf numFmtId="0" fontId="125" fillId="57" borderId="55" xfId="0" applyFont="1" applyFill="1" applyBorder="1" applyAlignment="1">
      <alignment horizontal="centerContinuous" vertical="center"/>
    </xf>
    <xf numFmtId="0" fontId="125" fillId="61" borderId="35" xfId="0" applyFont="1" applyFill="1" applyBorder="1"/>
    <xf numFmtId="0" fontId="125" fillId="61" borderId="36" xfId="0" applyFont="1" applyFill="1" applyBorder="1"/>
    <xf numFmtId="0" fontId="125" fillId="61" borderId="37" xfId="0" applyFont="1" applyFill="1" applyBorder="1"/>
    <xf numFmtId="0" fontId="125" fillId="60" borderId="32" xfId="0" applyFont="1" applyFill="1" applyBorder="1" applyAlignment="1">
      <alignment horizontal="center"/>
    </xf>
    <xf numFmtId="0" fontId="124" fillId="0" borderId="41" xfId="0" applyFont="1" applyBorder="1" applyAlignment="1">
      <alignment vertical="center"/>
    </xf>
    <xf numFmtId="0" fontId="124" fillId="0" borderId="41" xfId="0" applyFont="1" applyBorder="1" applyAlignment="1">
      <alignment vertical="center" wrapText="1"/>
    </xf>
    <xf numFmtId="0" fontId="39" fillId="61" borderId="35" xfId="0" applyFont="1" applyFill="1" applyBorder="1"/>
    <xf numFmtId="0" fontId="39" fillId="61" borderId="36" xfId="0" applyFont="1" applyFill="1" applyBorder="1"/>
    <xf numFmtId="0" fontId="39" fillId="61" borderId="37" xfId="0" applyFont="1" applyFill="1" applyBorder="1"/>
    <xf numFmtId="0" fontId="124" fillId="0" borderId="0" xfId="0" applyFont="1" applyFill="1" applyProtection="1"/>
    <xf numFmtId="0" fontId="124" fillId="0" borderId="0" xfId="0" applyFont="1" applyFill="1" applyAlignment="1" applyProtection="1">
      <alignment wrapText="1"/>
    </xf>
    <xf numFmtId="0" fontId="130" fillId="0" borderId="0" xfId="0" applyFont="1" applyFill="1" applyProtection="1"/>
    <xf numFmtId="0" fontId="130" fillId="0" borderId="0" xfId="0" applyFont="1" applyFill="1" applyAlignment="1" applyProtection="1">
      <alignment wrapText="1"/>
    </xf>
    <xf numFmtId="0" fontId="130" fillId="0" borderId="0" xfId="0" quotePrefix="1" applyFont="1" applyFill="1" applyProtection="1"/>
    <xf numFmtId="0" fontId="131" fillId="0" borderId="0" xfId="0" applyFont="1" applyFill="1" applyAlignment="1" applyProtection="1">
      <alignment wrapText="1"/>
    </xf>
    <xf numFmtId="0" fontId="40" fillId="0" borderId="0" xfId="0" applyFont="1" applyFill="1" applyAlignment="1" applyProtection="1">
      <alignment wrapText="1"/>
    </xf>
    <xf numFmtId="0" fontId="43" fillId="0" borderId="0" xfId="0" applyNumberFormat="1" applyFont="1" applyFill="1" applyAlignment="1" applyProtection="1">
      <alignment wrapText="1"/>
    </xf>
    <xf numFmtId="0" fontId="43" fillId="0" borderId="0" xfId="0" applyFont="1" applyFill="1" applyProtection="1"/>
    <xf numFmtId="0" fontId="130" fillId="0" borderId="0" xfId="0" applyFont="1" applyFill="1" applyAlignment="1" applyProtection="1">
      <alignment horizontal="left" vertical="top" wrapText="1"/>
    </xf>
    <xf numFmtId="0" fontId="130" fillId="0" borderId="0" xfId="0" quotePrefix="1" applyFont="1" applyFill="1" applyAlignment="1" applyProtection="1">
      <alignment wrapText="1"/>
    </xf>
    <xf numFmtId="7" fontId="130" fillId="0" borderId="0" xfId="0" applyNumberFormat="1" applyFont="1" applyFill="1" applyBorder="1" applyAlignment="1" applyProtection="1">
      <alignment horizontal="left" vertical="center"/>
    </xf>
    <xf numFmtId="165" fontId="130" fillId="0" borderId="0" xfId="0" applyNumberFormat="1" applyFont="1" applyFill="1" applyAlignment="1" applyProtection="1">
      <alignment wrapText="1"/>
    </xf>
    <xf numFmtId="0" fontId="130" fillId="0" borderId="0" xfId="0" applyFont="1" applyAlignment="1" applyProtection="1">
      <alignment horizontal="left"/>
    </xf>
    <xf numFmtId="0" fontId="130" fillId="0" borderId="0" xfId="0" applyFont="1" applyProtection="1"/>
    <xf numFmtId="165" fontId="130" fillId="0" borderId="0" xfId="0" applyNumberFormat="1" applyFont="1" applyAlignment="1" applyProtection="1">
      <alignment horizontal="center"/>
    </xf>
    <xf numFmtId="0" fontId="130" fillId="0" borderId="0" xfId="0" applyFont="1" applyAlignment="1" applyProtection="1">
      <alignment wrapText="1"/>
    </xf>
    <xf numFmtId="7" fontId="130" fillId="0" borderId="0" xfId="0" quotePrefix="1" applyNumberFormat="1" applyFont="1" applyAlignment="1" applyProtection="1">
      <alignment horizontal="center"/>
    </xf>
    <xf numFmtId="0" fontId="130" fillId="0" borderId="0" xfId="0" quotePrefix="1" applyFont="1" applyProtection="1"/>
    <xf numFmtId="40" fontId="130" fillId="0" borderId="0" xfId="0" applyNumberFormat="1" applyFont="1" applyAlignment="1" applyProtection="1">
      <alignment horizontal="center"/>
    </xf>
    <xf numFmtId="40" fontId="130" fillId="0" borderId="0" xfId="0" applyNumberFormat="1" applyFont="1" applyBorder="1" applyAlignment="1" applyProtection="1">
      <alignment horizontal="center"/>
    </xf>
    <xf numFmtId="8" fontId="130" fillId="0" borderId="0" xfId="0" applyNumberFormat="1" applyFont="1" applyBorder="1" applyAlignment="1" applyProtection="1">
      <alignment horizontal="center"/>
    </xf>
    <xf numFmtId="0" fontId="130" fillId="0" borderId="0" xfId="0" applyFont="1" applyBorder="1" applyAlignment="1" applyProtection="1">
      <alignment horizontal="center"/>
    </xf>
    <xf numFmtId="165" fontId="130" fillId="0" borderId="0" xfId="0" applyNumberFormat="1" applyFont="1" applyBorder="1" applyAlignment="1" applyProtection="1">
      <alignment horizontal="center"/>
    </xf>
    <xf numFmtId="2" fontId="130" fillId="0" borderId="0" xfId="0" applyNumberFormat="1" applyFont="1" applyAlignment="1" applyProtection="1">
      <alignment wrapText="1"/>
    </xf>
    <xf numFmtId="8" fontId="130" fillId="0" borderId="0" xfId="0" applyNumberFormat="1" applyFont="1" applyAlignment="1" applyProtection="1">
      <alignment horizontal="center"/>
    </xf>
    <xf numFmtId="0" fontId="130" fillId="0" borderId="0" xfId="0" applyFont="1" applyAlignment="1" applyProtection="1">
      <alignment horizontal="center"/>
    </xf>
    <xf numFmtId="0" fontId="132" fillId="57" borderId="32" xfId="0" applyFont="1" applyFill="1" applyBorder="1" applyAlignment="1">
      <alignment horizontal="centerContinuous" vertical="center"/>
    </xf>
    <xf numFmtId="0" fontId="39" fillId="57" borderId="55" xfId="0" applyFont="1" applyFill="1" applyBorder="1" applyAlignment="1">
      <alignment horizontal="centerContinuous" vertical="center"/>
    </xf>
    <xf numFmtId="0" fontId="132" fillId="57" borderId="32" xfId="0" applyFont="1" applyFill="1" applyBorder="1" applyAlignment="1">
      <alignment horizontal="center" vertical="center"/>
    </xf>
    <xf numFmtId="0" fontId="39" fillId="57" borderId="55" xfId="0" applyFont="1" applyFill="1" applyBorder="1" applyAlignment="1">
      <alignment horizontal="center" vertical="center"/>
    </xf>
    <xf numFmtId="0" fontId="132" fillId="57" borderId="30" xfId="0" applyFont="1" applyFill="1" applyBorder="1" applyAlignment="1">
      <alignment horizontal="centerContinuous" vertical="center"/>
    </xf>
    <xf numFmtId="0" fontId="39" fillId="57" borderId="54" xfId="0" applyFont="1" applyFill="1" applyBorder="1" applyAlignment="1">
      <alignment horizontal="centerContinuous" vertical="center"/>
    </xf>
    <xf numFmtId="0" fontId="130" fillId="2" borderId="0" xfId="0" applyFont="1" applyFill="1" applyBorder="1" applyAlignment="1" applyProtection="1">
      <alignment horizontal="left" vertical="center"/>
    </xf>
    <xf numFmtId="164" fontId="133" fillId="2" borderId="2" xfId="1" applyNumberFormat="1" applyFont="1" applyFill="1" applyBorder="1" applyAlignment="1" applyProtection="1">
      <alignment horizontal="left" vertical="center"/>
    </xf>
    <xf numFmtId="165" fontId="130" fillId="58" borderId="41" xfId="5" applyNumberFormat="1" applyFont="1" applyFill="1" applyBorder="1" applyAlignment="1" applyProtection="1">
      <alignment horizontal="center"/>
      <protection locked="0"/>
    </xf>
    <xf numFmtId="0" fontId="130" fillId="58" borderId="41" xfId="0" applyFont="1" applyFill="1" applyBorder="1" applyAlignment="1" applyProtection="1">
      <alignment horizontal="center"/>
      <protection locked="0"/>
    </xf>
    <xf numFmtId="0" fontId="133" fillId="0" borderId="1" xfId="0" applyFont="1" applyFill="1" applyBorder="1" applyAlignment="1" applyProtection="1">
      <alignment horizontal="left" vertical="center"/>
    </xf>
    <xf numFmtId="164" fontId="133" fillId="0" borderId="1" xfId="1" applyNumberFormat="1" applyFont="1" applyFill="1" applyBorder="1" applyAlignment="1" applyProtection="1">
      <alignment horizontal="left" vertical="center"/>
    </xf>
    <xf numFmtId="164" fontId="133" fillId="0" borderId="1" xfId="1" applyNumberFormat="1" applyFont="1" applyBorder="1" applyAlignment="1" applyProtection="1">
      <alignment horizontal="left" vertical="center"/>
    </xf>
    <xf numFmtId="0" fontId="130" fillId="0" borderId="0" xfId="0" applyFont="1" applyFill="1" applyBorder="1" applyAlignment="1" applyProtection="1">
      <alignment horizontal="left" vertical="center"/>
    </xf>
    <xf numFmtId="164" fontId="133" fillId="0" borderId="0" xfId="1" applyNumberFormat="1" applyFont="1" applyFill="1" applyBorder="1" applyAlignment="1" applyProtection="1">
      <alignment horizontal="left" vertical="center"/>
    </xf>
    <xf numFmtId="164" fontId="133" fillId="2" borderId="0" xfId="1" applyNumberFormat="1" applyFont="1" applyFill="1" applyBorder="1" applyAlignment="1" applyProtection="1">
      <alignment horizontal="left" vertical="center"/>
    </xf>
    <xf numFmtId="167" fontId="130" fillId="59" borderId="41" xfId="1" applyNumberFormat="1" applyFont="1" applyFill="1" applyBorder="1" applyAlignment="1" applyProtection="1">
      <alignment horizontal="center" vertical="center"/>
    </xf>
    <xf numFmtId="165" fontId="130" fillId="0" borderId="41" xfId="5" applyNumberFormat="1" applyFont="1" applyFill="1" applyBorder="1" applyAlignment="1" applyProtection="1">
      <alignment horizontal="center" vertical="center"/>
    </xf>
    <xf numFmtId="165" fontId="130" fillId="0" borderId="41" xfId="0" applyNumberFormat="1" applyFont="1" applyFill="1" applyBorder="1" applyAlignment="1" applyProtection="1">
      <alignment horizontal="center" vertical="center"/>
    </xf>
    <xf numFmtId="165" fontId="130" fillId="0" borderId="45" xfId="5" applyNumberFormat="1" applyFont="1" applyFill="1" applyBorder="1" applyAlignment="1" applyProtection="1">
      <alignment horizontal="center" vertical="center"/>
    </xf>
    <xf numFmtId="0" fontId="130" fillId="2" borderId="1" xfId="0" applyFont="1" applyFill="1" applyBorder="1" applyAlignment="1" applyProtection="1">
      <alignment horizontal="left" vertical="center"/>
    </xf>
    <xf numFmtId="164" fontId="133" fillId="2" borderId="1" xfId="1" applyNumberFormat="1" applyFont="1" applyFill="1" applyBorder="1" applyAlignment="1" applyProtection="1">
      <alignment horizontal="left" vertical="center"/>
    </xf>
    <xf numFmtId="0" fontId="130" fillId="0" borderId="1" xfId="0" applyFont="1" applyFill="1" applyBorder="1" applyAlignment="1" applyProtection="1">
      <alignment horizontal="left" vertical="center"/>
    </xf>
    <xf numFmtId="164" fontId="133" fillId="2" borderId="1" xfId="1" applyNumberFormat="1" applyFont="1" applyFill="1" applyBorder="1" applyAlignment="1" applyProtection="1">
      <alignment horizontal="left" vertical="center" wrapText="1"/>
    </xf>
    <xf numFmtId="164" fontId="133" fillId="2" borderId="0" xfId="1" applyNumberFormat="1" applyFont="1" applyFill="1" applyBorder="1" applyAlignment="1" applyProtection="1">
      <alignment horizontal="left" vertical="center" wrapText="1"/>
    </xf>
    <xf numFmtId="0" fontId="40" fillId="0" borderId="0" xfId="0" quotePrefix="1" applyFont="1" applyFill="1" applyAlignment="1" applyProtection="1">
      <alignment horizontal="center" vertical="center" wrapText="1"/>
    </xf>
    <xf numFmtId="0" fontId="130" fillId="0" borderId="41" xfId="5" applyNumberFormat="1" applyFont="1" applyFill="1" applyBorder="1" applyAlignment="1" applyProtection="1">
      <alignment horizontal="center" vertical="center"/>
    </xf>
    <xf numFmtId="165" fontId="130" fillId="0" borderId="45" xfId="0" applyNumberFormat="1" applyFont="1" applyFill="1" applyBorder="1" applyAlignment="1" applyProtection="1">
      <alignment horizontal="center" vertical="center"/>
    </xf>
    <xf numFmtId="0" fontId="130" fillId="0" borderId="0" xfId="28180" applyFont="1" applyFill="1" applyBorder="1"/>
    <xf numFmtId="0" fontId="130" fillId="0" borderId="0" xfId="28180" applyFont="1" applyFill="1" applyBorder="1" applyAlignment="1">
      <alignment vertical="top"/>
    </xf>
    <xf numFmtId="3" fontId="130" fillId="0" borderId="0" xfId="28180" applyNumberFormat="1" applyFont="1" applyBorder="1"/>
    <xf numFmtId="0" fontId="130" fillId="0" borderId="60" xfId="28180" applyFont="1" applyFill="1" applyBorder="1"/>
    <xf numFmtId="0" fontId="130" fillId="0" borderId="60" xfId="28180" applyFont="1" applyBorder="1"/>
    <xf numFmtId="0" fontId="130" fillId="0" borderId="61" xfId="28180" applyFont="1" applyFill="1" applyBorder="1"/>
    <xf numFmtId="0" fontId="130" fillId="0" borderId="60" xfId="28180" applyFont="1" applyBorder="1" applyAlignment="1">
      <alignment horizontal="center"/>
    </xf>
    <xf numFmtId="0" fontId="4" fillId="0" borderId="60" xfId="28180" applyFont="1" applyBorder="1" applyAlignment="1">
      <alignment horizontal="center"/>
    </xf>
    <xf numFmtId="39" fontId="130" fillId="59" borderId="41" xfId="1" applyNumberFormat="1" applyFont="1" applyFill="1" applyBorder="1" applyAlignment="1" applyProtection="1">
      <alignment horizontal="center" vertical="center"/>
    </xf>
    <xf numFmtId="165" fontId="130" fillId="59" borderId="41" xfId="5" applyNumberFormat="1" applyFont="1" applyFill="1" applyBorder="1" applyAlignment="1" applyProtection="1">
      <alignment horizontal="center" vertical="center"/>
    </xf>
    <xf numFmtId="0" fontId="131" fillId="0" borderId="35" xfId="28180" applyFont="1" applyFill="1" applyBorder="1" applyAlignment="1">
      <alignment horizontal="centerContinuous"/>
    </xf>
    <xf numFmtId="0" fontId="131" fillId="0" borderId="36" xfId="28180" applyFont="1" applyFill="1" applyBorder="1" applyAlignment="1">
      <alignment horizontal="centerContinuous"/>
    </xf>
    <xf numFmtId="0" fontId="131" fillId="0" borderId="37" xfId="28180" applyFont="1" applyFill="1" applyBorder="1" applyAlignment="1">
      <alignment horizontal="centerContinuous"/>
    </xf>
    <xf numFmtId="9" fontId="130" fillId="59" borderId="45" xfId="28179"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65" fontId="4" fillId="0" borderId="46" xfId="0"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left" vertical="center"/>
    </xf>
    <xf numFmtId="0" fontId="124" fillId="0" borderId="39" xfId="0" applyFont="1" applyBorder="1" applyAlignment="1">
      <alignment horizontal="center" vertical="center"/>
    </xf>
    <xf numFmtId="0" fontId="124" fillId="0" borderId="44" xfId="0" applyFont="1" applyBorder="1" applyAlignment="1">
      <alignment vertical="center" wrapText="1"/>
    </xf>
    <xf numFmtId="0" fontId="124" fillId="0" borderId="44" xfId="0" applyFont="1" applyBorder="1" applyAlignment="1">
      <alignment horizontal="left" wrapText="1"/>
    </xf>
    <xf numFmtId="0" fontId="124" fillId="0" borderId="44" xfId="0" applyFont="1" applyBorder="1" applyAlignment="1">
      <alignment wrapText="1"/>
    </xf>
    <xf numFmtId="11" fontId="124" fillId="0" borderId="39" xfId="0" applyNumberFormat="1" applyFont="1" applyBorder="1" applyAlignment="1">
      <alignment horizontal="center" vertical="center"/>
    </xf>
    <xf numFmtId="0" fontId="124" fillId="0" borderId="72" xfId="0" applyFont="1" applyBorder="1" applyAlignment="1">
      <alignment horizontal="center" vertical="center"/>
    </xf>
    <xf numFmtId="0" fontId="124" fillId="0" borderId="47" xfId="0" applyFont="1" applyBorder="1" applyAlignment="1">
      <alignment vertical="center"/>
    </xf>
    <xf numFmtId="0" fontId="124" fillId="0" borderId="73" xfId="0" applyFont="1" applyBorder="1" applyAlignment="1">
      <alignment wrapText="1"/>
    </xf>
    <xf numFmtId="0" fontId="124" fillId="56" borderId="25" xfId="26" applyFont="1" applyFill="1" applyBorder="1" applyAlignment="1"/>
    <xf numFmtId="0" fontId="124" fillId="56" borderId="65" xfId="26" applyFont="1" applyFill="1" applyBorder="1" applyAlignment="1">
      <alignment wrapText="1"/>
    </xf>
    <xf numFmtId="0" fontId="124" fillId="56" borderId="25" xfId="26" applyFont="1" applyFill="1" applyBorder="1" applyAlignment="1">
      <alignment wrapText="1"/>
    </xf>
    <xf numFmtId="0" fontId="127" fillId="56" borderId="25" xfId="26" applyFont="1" applyFill="1" applyBorder="1" applyAlignment="1">
      <alignment wrapText="1"/>
    </xf>
    <xf numFmtId="0" fontId="127" fillId="56" borderId="65" xfId="26" applyFont="1" applyFill="1" applyBorder="1" applyAlignment="1">
      <alignment wrapText="1"/>
    </xf>
    <xf numFmtId="0" fontId="124" fillId="56" borderId="25" xfId="26" applyFont="1" applyFill="1" applyBorder="1" applyAlignment="1">
      <alignment horizontal="centerContinuous" vertical="top" wrapText="1"/>
    </xf>
    <xf numFmtId="0" fontId="124" fillId="56" borderId="65" xfId="26" applyFont="1" applyFill="1" applyBorder="1" applyAlignment="1">
      <alignment horizontal="centerContinuous" vertical="top" wrapText="1"/>
    </xf>
    <xf numFmtId="0" fontId="124" fillId="56" borderId="25" xfId="26" applyFont="1" applyFill="1" applyBorder="1" applyAlignment="1">
      <alignment horizontal="centerContinuous" wrapText="1"/>
    </xf>
    <xf numFmtId="0" fontId="124" fillId="56" borderId="65" xfId="26" applyFont="1" applyFill="1" applyBorder="1" applyAlignment="1">
      <alignment horizontal="centerContinuous" wrapText="1"/>
    </xf>
    <xf numFmtId="166" fontId="128" fillId="56" borderId="54" xfId="26" applyNumberFormat="1" applyFont="1" applyFill="1" applyBorder="1" applyAlignment="1">
      <alignment horizontal="centerContinuous" wrapText="1"/>
    </xf>
    <xf numFmtId="166" fontId="128" fillId="56" borderId="56" xfId="26" applyNumberFormat="1" applyFont="1" applyFill="1" applyBorder="1" applyAlignment="1">
      <alignment horizontal="centerContinuous" wrapText="1"/>
    </xf>
    <xf numFmtId="0" fontId="139" fillId="0" borderId="0" xfId="0" applyFont="1"/>
    <xf numFmtId="0" fontId="136" fillId="0" borderId="0" xfId="0" applyFont="1" applyFill="1" applyAlignment="1">
      <alignment horizontal="center"/>
    </xf>
    <xf numFmtId="0" fontId="4" fillId="0" borderId="0" xfId="28180" applyFont="1" applyBorder="1"/>
    <xf numFmtId="0" fontId="4" fillId="0" borderId="0" xfId="28180" applyFont="1" applyFill="1" applyBorder="1"/>
    <xf numFmtId="3" fontId="4" fillId="0" borderId="0" xfId="28180" applyNumberFormat="1" applyFont="1" applyBorder="1" applyAlignment="1">
      <alignment horizontal="centerContinuous"/>
    </xf>
    <xf numFmtId="3" fontId="4" fillId="0" borderId="0" xfId="28180" applyNumberFormat="1" applyFont="1" applyBorder="1"/>
    <xf numFmtId="0" fontId="4" fillId="0" borderId="63" xfId="28180" applyFont="1" applyBorder="1"/>
    <xf numFmtId="44" fontId="4" fillId="0" borderId="62" xfId="5" applyFont="1" applyBorder="1"/>
    <xf numFmtId="0" fontId="4" fillId="0" borderId="63" xfId="28180" applyFont="1" applyBorder="1" applyAlignment="1">
      <alignment horizontal="center"/>
    </xf>
    <xf numFmtId="0" fontId="4" fillId="0" borderId="60" xfId="28180" applyFont="1" applyBorder="1"/>
    <xf numFmtId="0" fontId="4" fillId="0" borderId="60" xfId="28180" applyFont="1" applyFill="1" applyBorder="1"/>
    <xf numFmtId="3" fontId="4" fillId="0" borderId="0" xfId="28180" applyNumberFormat="1" applyFont="1" applyFill="1" applyBorder="1"/>
    <xf numFmtId="0" fontId="4" fillId="0" borderId="60" xfId="28180" applyFont="1" applyFill="1" applyBorder="1" applyAlignment="1">
      <alignment horizontal="center"/>
    </xf>
    <xf numFmtId="49" fontId="42" fillId="59" borderId="58"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42" fillId="59" borderId="58" xfId="0" applyFont="1" applyFill="1" applyBorder="1" applyAlignment="1">
      <alignment horizontal="center" vertical="center" wrapText="1"/>
    </xf>
    <xf numFmtId="0" fontId="42" fillId="59" borderId="37" xfId="0" applyFont="1" applyFill="1" applyBorder="1" applyAlignment="1">
      <alignment horizontal="center" vertical="center" wrapText="1"/>
    </xf>
    <xf numFmtId="0" fontId="4" fillId="0" borderId="0" xfId="0" applyFont="1" applyFill="1" applyProtection="1"/>
    <xf numFmtId="168" fontId="4" fillId="0" borderId="0" xfId="5" applyNumberFormat="1" applyFont="1" applyFill="1" applyBorder="1" applyAlignment="1" applyProtection="1">
      <alignment horizontal="center" vertical="center" wrapText="1"/>
    </xf>
    <xf numFmtId="0" fontId="124" fillId="0" borderId="74" xfId="0" applyFont="1" applyBorder="1"/>
    <xf numFmtId="0" fontId="129" fillId="0" borderId="75" xfId="0" applyFont="1" applyBorder="1"/>
    <xf numFmtId="0" fontId="124" fillId="0" borderId="75" xfId="0" applyFont="1" applyBorder="1" applyAlignment="1">
      <alignment vertical="top" wrapText="1"/>
    </xf>
    <xf numFmtId="0" fontId="124" fillId="0" borderId="75" xfId="0" applyFont="1" applyBorder="1" applyAlignment="1"/>
    <xf numFmtId="0" fontId="124" fillId="0" borderId="75" xfId="0" applyFont="1" applyBorder="1" applyAlignment="1">
      <alignment vertical="top"/>
    </xf>
    <xf numFmtId="0" fontId="124" fillId="0" borderId="75" xfId="0" applyFont="1" applyFill="1" applyBorder="1" applyAlignment="1">
      <alignment vertical="top" wrapText="1"/>
    </xf>
    <xf numFmtId="0" fontId="129" fillId="0" borderId="75" xfId="0" applyFont="1" applyFill="1" applyBorder="1"/>
    <xf numFmtId="0" fontId="124" fillId="0" borderId="76" xfId="0" applyFont="1" applyFill="1" applyBorder="1" applyAlignment="1">
      <alignment vertical="top" wrapText="1"/>
    </xf>
    <xf numFmtId="0" fontId="130" fillId="0" borderId="0" xfId="0" applyFont="1"/>
    <xf numFmtId="49" fontId="140" fillId="0" borderId="59" xfId="0" applyNumberFormat="1" applyFont="1" applyFill="1" applyBorder="1" applyAlignment="1">
      <alignment horizontal="center" wrapText="1"/>
    </xf>
    <xf numFmtId="0" fontId="140" fillId="0" borderId="59" xfId="0" applyFont="1" applyFill="1" applyBorder="1" applyAlignment="1">
      <alignment horizontal="center" wrapText="1"/>
    </xf>
    <xf numFmtId="0" fontId="141" fillId="0" borderId="0" xfId="0" applyFont="1" applyAlignment="1">
      <alignment horizontal="center"/>
    </xf>
    <xf numFmtId="0" fontId="141" fillId="0" borderId="59" xfId="0" applyFont="1" applyFill="1" applyBorder="1" applyAlignment="1">
      <alignment horizontal="center"/>
    </xf>
    <xf numFmtId="49" fontId="130" fillId="0" borderId="41" xfId="0" applyNumberFormat="1" applyFont="1" applyBorder="1" applyAlignment="1">
      <alignment horizontal="center"/>
    </xf>
    <xf numFmtId="0" fontId="130" fillId="0" borderId="41" xfId="0" applyFont="1" applyBorder="1"/>
    <xf numFmtId="43" fontId="130" fillId="0" borderId="41" xfId="28177" applyFont="1" applyBorder="1"/>
    <xf numFmtId="49" fontId="130" fillId="0" borderId="41" xfId="0" applyNumberFormat="1" applyFont="1" applyFill="1" applyBorder="1" applyAlignment="1">
      <alignment horizontal="center"/>
    </xf>
    <xf numFmtId="0" fontId="130" fillId="0" borderId="41" xfId="0" applyFont="1" applyFill="1" applyBorder="1"/>
    <xf numFmtId="0" fontId="3" fillId="0" borderId="60" xfId="28180" applyFont="1" applyBorder="1" applyAlignment="1">
      <alignment horizontal="center"/>
    </xf>
    <xf numFmtId="0" fontId="136" fillId="0" borderId="0" xfId="28180" applyFont="1" applyFill="1" applyBorder="1"/>
    <xf numFmtId="164" fontId="4" fillId="0" borderId="62" xfId="1" applyNumberFormat="1" applyFont="1" applyBorder="1"/>
    <xf numFmtId="9" fontId="4" fillId="0" borderId="63" xfId="28179" applyFont="1" applyBorder="1" applyAlignment="1">
      <alignment horizontal="center"/>
    </xf>
    <xf numFmtId="9" fontId="4" fillId="0" borderId="60" xfId="28179" applyFont="1" applyBorder="1" applyAlignment="1">
      <alignment horizontal="center"/>
    </xf>
    <xf numFmtId="9" fontId="4" fillId="0" borderId="60" xfId="28179" applyFont="1" applyFill="1" applyBorder="1" applyAlignment="1">
      <alignment horizontal="center"/>
    </xf>
    <xf numFmtId="9" fontId="130" fillId="0" borderId="60" xfId="28179" applyFont="1" applyBorder="1" applyAlignment="1">
      <alignment horizontal="center"/>
    </xf>
    <xf numFmtId="165" fontId="4" fillId="0" borderId="60" xfId="28180" applyNumberFormat="1" applyFont="1" applyBorder="1" applyAlignment="1">
      <alignment horizontal="center"/>
    </xf>
    <xf numFmtId="0" fontId="2" fillId="0" borderId="60" xfId="28180" applyFont="1" applyBorder="1" applyAlignment="1">
      <alignment horizontal="center"/>
    </xf>
    <xf numFmtId="2" fontId="4" fillId="0" borderId="62" xfId="28180" applyNumberFormat="1" applyFont="1" applyBorder="1"/>
    <xf numFmtId="170" fontId="4" fillId="0" borderId="63" xfId="28180" applyNumberFormat="1" applyFont="1" applyBorder="1"/>
    <xf numFmtId="170" fontId="4" fillId="0" borderId="60" xfId="28180" applyNumberFormat="1" applyFont="1" applyBorder="1"/>
    <xf numFmtId="170" fontId="4" fillId="0" borderId="60" xfId="28180" applyNumberFormat="1" applyFont="1" applyFill="1" applyBorder="1"/>
    <xf numFmtId="170" fontId="130" fillId="0" borderId="60" xfId="28180" applyNumberFormat="1" applyFont="1" applyBorder="1"/>
    <xf numFmtId="165" fontId="1" fillId="0" borderId="60" xfId="28180" applyNumberFormat="1" applyFont="1" applyBorder="1" applyAlignment="1">
      <alignment horizontal="center"/>
    </xf>
    <xf numFmtId="0" fontId="130" fillId="0" borderId="60" xfId="28180" applyFont="1" applyFill="1" applyBorder="1" applyAlignment="1">
      <alignment horizontal="left"/>
    </xf>
    <xf numFmtId="2" fontId="4" fillId="0" borderId="60" xfId="28180" applyNumberFormat="1" applyFont="1" applyBorder="1" applyAlignment="1">
      <alignment horizontal="center"/>
    </xf>
    <xf numFmtId="2" fontId="4" fillId="0" borderId="60" xfId="28180" applyNumberFormat="1" applyFont="1" applyFill="1" applyBorder="1" applyAlignment="1">
      <alignment horizontal="center"/>
    </xf>
    <xf numFmtId="2" fontId="4" fillId="0" borderId="63" xfId="28180" applyNumberFormat="1" applyFont="1" applyBorder="1" applyAlignment="1">
      <alignment horizontal="center"/>
    </xf>
    <xf numFmtId="171" fontId="130" fillId="0" borderId="41" xfId="28177" applyNumberFormat="1" applyFont="1" applyBorder="1"/>
    <xf numFmtId="14" fontId="124" fillId="56" borderId="44" xfId="26" applyNumberFormat="1" applyFont="1" applyFill="1" applyBorder="1" applyAlignment="1">
      <alignment horizontal="left" wrapText="1"/>
    </xf>
    <xf numFmtId="0" fontId="127" fillId="56" borderId="44" xfId="26" applyFont="1" applyFill="1" applyBorder="1" applyAlignment="1">
      <alignment wrapText="1"/>
    </xf>
    <xf numFmtId="14" fontId="124" fillId="56" borderId="39" xfId="26" quotePrefix="1" applyNumberFormat="1" applyFont="1" applyFill="1" applyBorder="1" applyAlignment="1">
      <alignment horizontal="center" wrapText="1"/>
    </xf>
    <xf numFmtId="0" fontId="127" fillId="56" borderId="39" xfId="26" applyFont="1" applyFill="1" applyBorder="1" applyAlignment="1">
      <alignment horizontal="center" wrapText="1"/>
    </xf>
    <xf numFmtId="9" fontId="1" fillId="0" borderId="60" xfId="28179" applyFont="1" applyBorder="1" applyAlignment="1">
      <alignment horizontal="center"/>
    </xf>
    <xf numFmtId="49" fontId="130" fillId="58" borderId="41" xfId="0" quotePrefix="1" applyNumberFormat="1" applyFont="1" applyFill="1" applyBorder="1" applyAlignment="1" applyProtection="1">
      <alignment horizontal="center"/>
      <protection locked="0"/>
    </xf>
    <xf numFmtId="165" fontId="130" fillId="2" borderId="45" xfId="5" applyNumberFormat="1" applyFont="1" applyFill="1" applyBorder="1" applyAlignment="1" applyProtection="1">
      <alignment horizontal="center" vertical="center"/>
    </xf>
    <xf numFmtId="0" fontId="138" fillId="0" borderId="31" xfId="0" applyFont="1" applyBorder="1" applyAlignment="1" applyProtection="1">
      <alignment horizontal="center" vertical="center"/>
    </xf>
    <xf numFmtId="0" fontId="138" fillId="0" borderId="52" xfId="0" applyFont="1" applyBorder="1" applyAlignment="1" applyProtection="1">
      <alignment horizontal="center" vertical="center"/>
    </xf>
    <xf numFmtId="0" fontId="138" fillId="0" borderId="53" xfId="0" applyFont="1" applyBorder="1" applyAlignment="1" applyProtection="1">
      <alignment horizontal="center" vertical="center"/>
    </xf>
    <xf numFmtId="0" fontId="138" fillId="0" borderId="50" xfId="0" applyFont="1" applyBorder="1" applyAlignment="1" applyProtection="1">
      <alignment horizontal="center" vertical="center"/>
    </xf>
    <xf numFmtId="0" fontId="39" fillId="57" borderId="30" xfId="0" applyFont="1" applyFill="1" applyBorder="1" applyAlignment="1" applyProtection="1">
      <alignment horizontal="centerContinuous" vertical="center"/>
    </xf>
    <xf numFmtId="0" fontId="39" fillId="57" borderId="32" xfId="0" applyFont="1" applyFill="1" applyBorder="1" applyAlignment="1" applyProtection="1">
      <alignment horizontal="centerContinuous" vertical="center"/>
    </xf>
    <xf numFmtId="0" fontId="138" fillId="0" borderId="51" xfId="0" applyFont="1" applyBorder="1" applyAlignment="1" applyProtection="1">
      <alignment horizontal="center" vertical="center"/>
    </xf>
    <xf numFmtId="0" fontId="39" fillId="57" borderId="25" xfId="0" applyFont="1" applyFill="1" applyBorder="1" applyAlignment="1" applyProtection="1">
      <alignment horizontal="centerContinuous" vertical="center"/>
    </xf>
    <xf numFmtId="0" fontId="39" fillId="57" borderId="0" xfId="0" applyFont="1" applyFill="1" applyBorder="1" applyAlignment="1" applyProtection="1">
      <alignment horizontal="centerContinuous" vertical="center"/>
    </xf>
    <xf numFmtId="0" fontId="39" fillId="57" borderId="56" xfId="0" applyFont="1" applyFill="1" applyBorder="1" applyAlignment="1" applyProtection="1">
      <alignment horizontal="centerContinuous" vertical="center"/>
    </xf>
    <xf numFmtId="0" fontId="131" fillId="58" borderId="32" xfId="0" applyFont="1" applyFill="1" applyBorder="1" applyAlignment="1" applyProtection="1">
      <alignment horizontal="center" vertical="center"/>
    </xf>
    <xf numFmtId="0" fontId="39" fillId="57" borderId="34" xfId="0" applyFont="1" applyFill="1" applyBorder="1" applyAlignment="1" applyProtection="1">
      <alignment horizontal="centerContinuous" vertical="center"/>
    </xf>
    <xf numFmtId="0" fontId="131" fillId="59" borderId="32" xfId="0" applyFont="1" applyFill="1" applyBorder="1" applyAlignment="1" applyProtection="1">
      <alignment horizontal="center" vertical="center"/>
    </xf>
    <xf numFmtId="0" fontId="39" fillId="60" borderId="33" xfId="0" applyFont="1" applyFill="1" applyBorder="1" applyAlignment="1" applyProtection="1">
      <alignment horizontal="center"/>
    </xf>
    <xf numFmtId="0" fontId="39" fillId="57" borderId="34" xfId="0" applyFont="1" applyFill="1" applyBorder="1" applyAlignment="1" applyProtection="1">
      <alignment horizontal="center"/>
    </xf>
    <xf numFmtId="0" fontId="39" fillId="61" borderId="35" xfId="0" applyFont="1" applyFill="1" applyBorder="1" applyProtection="1"/>
    <xf numFmtId="0" fontId="43" fillId="61" borderId="36" xfId="0" applyFont="1" applyFill="1" applyBorder="1" applyProtection="1"/>
    <xf numFmtId="0" fontId="43" fillId="61" borderId="37" xfId="0" applyFont="1" applyFill="1" applyBorder="1" applyProtection="1"/>
    <xf numFmtId="0" fontId="130" fillId="0" borderId="39" xfId="0" applyFont="1" applyBorder="1" applyAlignment="1" applyProtection="1">
      <alignment horizontal="left" vertical="center" indent="1"/>
    </xf>
    <xf numFmtId="0" fontId="130" fillId="0" borderId="44" xfId="0" applyFont="1" applyBorder="1" applyAlignment="1" applyProtection="1">
      <alignment horizontal="left" vertical="center" wrapText="1"/>
    </xf>
    <xf numFmtId="0" fontId="130" fillId="2" borderId="0" xfId="0" applyFont="1" applyFill="1" applyAlignment="1" applyProtection="1">
      <alignment horizontal="left" vertical="center"/>
    </xf>
    <xf numFmtId="0" fontId="130" fillId="0" borderId="39" xfId="0" applyFont="1" applyFill="1" applyBorder="1" applyAlignment="1" applyProtection="1">
      <alignment horizontal="left" vertical="center" wrapText="1" indent="1"/>
    </xf>
    <xf numFmtId="0" fontId="130" fillId="0" borderId="44" xfId="0" applyFont="1" applyFill="1" applyBorder="1" applyAlignment="1" applyProtection="1">
      <alignment horizontal="left" vertical="center" wrapText="1"/>
    </xf>
    <xf numFmtId="0" fontId="43" fillId="61" borderId="37" xfId="0" applyFont="1" applyFill="1" applyBorder="1" applyAlignment="1" applyProtection="1">
      <alignment wrapText="1"/>
    </xf>
    <xf numFmtId="0" fontId="130" fillId="0" borderId="38" xfId="0" applyFont="1" applyBorder="1" applyAlignment="1" applyProtection="1">
      <alignment horizontal="left" vertical="center" wrapText="1" indent="1"/>
    </xf>
    <xf numFmtId="1" fontId="130" fillId="59" borderId="40" xfId="5" applyNumberFormat="1" applyFont="1" applyFill="1" applyBorder="1" applyAlignment="1" applyProtection="1">
      <alignment horizontal="center" wrapText="1"/>
    </xf>
    <xf numFmtId="0" fontId="130" fillId="0" borderId="43" xfId="0" applyFont="1" applyBorder="1" applyAlignment="1" applyProtection="1">
      <alignment horizontal="left" vertical="center" wrapText="1"/>
    </xf>
    <xf numFmtId="0" fontId="130" fillId="0" borderId="39" xfId="0" applyFont="1" applyBorder="1" applyAlignment="1" applyProtection="1">
      <alignment horizontal="left" vertical="center" wrapText="1" indent="1"/>
    </xf>
    <xf numFmtId="165" fontId="130" fillId="59" borderId="41" xfId="5" applyNumberFormat="1" applyFont="1" applyFill="1" applyBorder="1" applyAlignment="1" applyProtection="1">
      <alignment horizontal="center"/>
    </xf>
    <xf numFmtId="168" fontId="130" fillId="59" borderId="45" xfId="5" applyNumberFormat="1" applyFont="1" applyFill="1" applyBorder="1" applyAlignment="1" applyProtection="1">
      <alignment horizontal="center"/>
    </xf>
    <xf numFmtId="1" fontId="130" fillId="59" borderId="40" xfId="5" applyNumberFormat="1" applyFont="1" applyFill="1" applyBorder="1" applyAlignment="1" applyProtection="1">
      <alignment horizontal="center" vertical="center" wrapText="1"/>
    </xf>
    <xf numFmtId="1" fontId="130" fillId="59" borderId="64" xfId="5" applyNumberFormat="1" applyFont="1" applyFill="1" applyBorder="1" applyAlignment="1" applyProtection="1">
      <alignment horizontal="center" vertical="center" wrapText="1"/>
    </xf>
    <xf numFmtId="0" fontId="130" fillId="0" borderId="39" xfId="0" applyFont="1" applyFill="1" applyBorder="1" applyAlignment="1" applyProtection="1">
      <alignment horizontal="left" vertical="center" indent="1"/>
    </xf>
    <xf numFmtId="0" fontId="131" fillId="62" borderId="35" xfId="0" applyFont="1" applyFill="1" applyBorder="1" applyAlignment="1" applyProtection="1">
      <alignment horizontal="left" indent="2"/>
    </xf>
    <xf numFmtId="0" fontId="130" fillId="62" borderId="36" xfId="0" applyFont="1" applyFill="1" applyBorder="1" applyAlignment="1" applyProtection="1">
      <alignment horizontal="left" indent="2"/>
    </xf>
    <xf numFmtId="0" fontId="130" fillId="62" borderId="37" xfId="0" applyFont="1" applyFill="1" applyBorder="1" applyAlignment="1" applyProtection="1">
      <alignment horizontal="left" indent="2"/>
    </xf>
    <xf numFmtId="165" fontId="130" fillId="0" borderId="41" xfId="5" applyNumberFormat="1" applyFont="1" applyFill="1" applyBorder="1" applyAlignment="1" applyProtection="1">
      <alignment horizontal="center"/>
    </xf>
    <xf numFmtId="0" fontId="130" fillId="0" borderId="57" xfId="0" applyFont="1" applyBorder="1" applyAlignment="1" applyProtection="1">
      <alignment horizontal="left" vertical="center" wrapText="1" indent="1"/>
    </xf>
    <xf numFmtId="0" fontId="130" fillId="0" borderId="42" xfId="0" applyFont="1" applyBorder="1" applyAlignment="1" applyProtection="1">
      <alignment horizontal="left" vertical="center" wrapText="1" indent="1"/>
    </xf>
    <xf numFmtId="0" fontId="134" fillId="57" borderId="36" xfId="0" applyFont="1" applyFill="1" applyBorder="1" applyAlignment="1" applyProtection="1">
      <alignment horizontal="centerContinuous" vertical="center"/>
    </xf>
    <xf numFmtId="0" fontId="134" fillId="57" borderId="37" xfId="0" applyFont="1" applyFill="1" applyBorder="1" applyAlignment="1" applyProtection="1">
      <alignment horizontal="centerContinuous" vertical="center"/>
    </xf>
    <xf numFmtId="0" fontId="4" fillId="63" borderId="60" xfId="28180" applyFont="1" applyFill="1" applyBorder="1" applyAlignment="1">
      <alignment horizontal="center"/>
    </xf>
    <xf numFmtId="0" fontId="130" fillId="63" borderId="78" xfId="28180" applyFont="1" applyFill="1" applyBorder="1"/>
    <xf numFmtId="0" fontId="130" fillId="58" borderId="41" xfId="0" quotePrefix="1" applyFont="1" applyFill="1" applyBorder="1" applyAlignment="1" applyProtection="1">
      <alignment horizontal="center"/>
      <protection locked="0"/>
    </xf>
    <xf numFmtId="0" fontId="130" fillId="0" borderId="41" xfId="0" applyNumberFormat="1" applyFont="1" applyFill="1" applyBorder="1" applyAlignment="1">
      <alignment horizontal="center"/>
    </xf>
    <xf numFmtId="49" fontId="130" fillId="0" borderId="41" xfId="0" applyNumberFormat="1" applyFont="1" applyBorder="1"/>
    <xf numFmtId="0" fontId="130" fillId="0" borderId="41" xfId="0" quotePrefix="1" applyFont="1" applyBorder="1"/>
    <xf numFmtId="0" fontId="127" fillId="0" borderId="25" xfId="0" applyFont="1" applyBorder="1"/>
    <xf numFmtId="0" fontId="127" fillId="0" borderId="0" xfId="0" applyFont="1"/>
    <xf numFmtId="0" fontId="127" fillId="0" borderId="65" xfId="0" applyFont="1" applyBorder="1"/>
    <xf numFmtId="0" fontId="124" fillId="0" borderId="70" xfId="0" applyFont="1" applyBorder="1" applyAlignment="1">
      <alignment vertical="top"/>
    </xf>
    <xf numFmtId="0" fontId="124" fillId="0" borderId="3" xfId="0" applyFont="1" applyBorder="1" applyAlignment="1">
      <alignment vertical="top"/>
    </xf>
    <xf numFmtId="0" fontId="124" fillId="0" borderId="71" xfId="0" applyFont="1" applyBorder="1" applyAlignment="1">
      <alignment vertical="top"/>
    </xf>
    <xf numFmtId="0" fontId="124" fillId="0" borderId="66" xfId="0" applyFont="1" applyBorder="1" applyAlignment="1">
      <alignment vertical="top" wrapText="1"/>
    </xf>
    <xf numFmtId="0" fontId="124" fillId="0" borderId="49" xfId="0" applyFont="1" applyBorder="1" applyAlignment="1">
      <alignment vertical="top" wrapText="1"/>
    </xf>
    <xf numFmtId="0" fontId="124" fillId="0" borderId="67" xfId="0" applyFont="1" applyBorder="1" applyAlignment="1">
      <alignment vertical="top" wrapText="1"/>
    </xf>
    <xf numFmtId="0" fontId="124" fillId="0" borderId="68" xfId="0" applyFont="1" applyBorder="1" applyAlignment="1">
      <alignment vertical="top" wrapText="1"/>
    </xf>
    <xf numFmtId="0" fontId="124" fillId="0" borderId="1" xfId="0" applyFont="1" applyBorder="1" applyAlignment="1">
      <alignment vertical="top" wrapText="1"/>
    </xf>
    <xf numFmtId="0" fontId="124" fillId="0" borderId="69" xfId="0" applyFont="1" applyBorder="1" applyAlignment="1">
      <alignment vertical="top" wrapText="1"/>
    </xf>
    <xf numFmtId="165" fontId="145" fillId="0" borderId="32" xfId="5" applyNumberFormat="1" applyFont="1" applyFill="1" applyBorder="1" applyAlignment="1" applyProtection="1">
      <alignment horizontal="center" vertical="center" wrapText="1"/>
    </xf>
    <xf numFmtId="165" fontId="145" fillId="0" borderId="77" xfId="5" applyNumberFormat="1" applyFont="1" applyFill="1" applyBorder="1" applyAlignment="1" applyProtection="1">
      <alignment horizontal="center" vertical="center" wrapText="1"/>
    </xf>
    <xf numFmtId="165" fontId="145" fillId="0" borderId="55" xfId="5" applyNumberFormat="1" applyFont="1" applyFill="1" applyBorder="1" applyAlignment="1" applyProtection="1">
      <alignment horizontal="center" vertical="center" wrapText="1"/>
    </xf>
  </cellXfs>
  <cellStyles count="28181">
    <cellStyle name="£Z_x0004_Ç_x0006_^_x0004_" xfId="853" xr:uid="{00000000-0005-0000-0000-000000000000}"/>
    <cellStyle name="£Z_x0004_Ç_x0006_^_x0004_ 2" xfId="854" xr:uid="{00000000-0005-0000-0000-000001000000}"/>
    <cellStyle name="20% - Accent1 10" xfId="855" xr:uid="{00000000-0005-0000-0000-000002000000}"/>
    <cellStyle name="20% - Accent1 2" xfId="30" xr:uid="{00000000-0005-0000-0000-000003000000}"/>
    <cellStyle name="20% - Accent1 2 2" xfId="31" xr:uid="{00000000-0005-0000-0000-000004000000}"/>
    <cellStyle name="20% - Accent1 2 3" xfId="856" xr:uid="{00000000-0005-0000-0000-000005000000}"/>
    <cellStyle name="20% - Accent1 3" xfId="32" xr:uid="{00000000-0005-0000-0000-000006000000}"/>
    <cellStyle name="20% - Accent1 3 2" xfId="857" xr:uid="{00000000-0005-0000-0000-000007000000}"/>
    <cellStyle name="20% - Accent1 4" xfId="33" xr:uid="{00000000-0005-0000-0000-000008000000}"/>
    <cellStyle name="20% - Accent1 4 2" xfId="858" xr:uid="{00000000-0005-0000-0000-000009000000}"/>
    <cellStyle name="20% - Accent1 5" xfId="859" xr:uid="{00000000-0005-0000-0000-00000A000000}"/>
    <cellStyle name="20% - Accent1 6" xfId="860" xr:uid="{00000000-0005-0000-0000-00000B000000}"/>
    <cellStyle name="20% - Accent1 7" xfId="861" xr:uid="{00000000-0005-0000-0000-00000C000000}"/>
    <cellStyle name="20% - Accent1 8" xfId="862" xr:uid="{00000000-0005-0000-0000-00000D000000}"/>
    <cellStyle name="20% - Accent1 9" xfId="863" xr:uid="{00000000-0005-0000-0000-00000E000000}"/>
    <cellStyle name="20% - Accent2 10" xfId="864" xr:uid="{00000000-0005-0000-0000-00000F000000}"/>
    <cellStyle name="20% - Accent2 2" xfId="34" xr:uid="{00000000-0005-0000-0000-000010000000}"/>
    <cellStyle name="20% - Accent2 2 2" xfId="35" xr:uid="{00000000-0005-0000-0000-000011000000}"/>
    <cellStyle name="20% - Accent2 2 3" xfId="865" xr:uid="{00000000-0005-0000-0000-000012000000}"/>
    <cellStyle name="20% - Accent2 3" xfId="36" xr:uid="{00000000-0005-0000-0000-000013000000}"/>
    <cellStyle name="20% - Accent2 3 2" xfId="866" xr:uid="{00000000-0005-0000-0000-000014000000}"/>
    <cellStyle name="20% - Accent2 4" xfId="37" xr:uid="{00000000-0005-0000-0000-000015000000}"/>
    <cellStyle name="20% - Accent2 4 2" xfId="867" xr:uid="{00000000-0005-0000-0000-000016000000}"/>
    <cellStyle name="20% - Accent2 5" xfId="868" xr:uid="{00000000-0005-0000-0000-000017000000}"/>
    <cellStyle name="20% - Accent2 6" xfId="869" xr:uid="{00000000-0005-0000-0000-000018000000}"/>
    <cellStyle name="20% - Accent2 7" xfId="870" xr:uid="{00000000-0005-0000-0000-000019000000}"/>
    <cellStyle name="20% - Accent2 8" xfId="871" xr:uid="{00000000-0005-0000-0000-00001A000000}"/>
    <cellStyle name="20% - Accent2 9" xfId="872" xr:uid="{00000000-0005-0000-0000-00001B000000}"/>
    <cellStyle name="20% - Accent3 10" xfId="873" xr:uid="{00000000-0005-0000-0000-00001C000000}"/>
    <cellStyle name="20% - Accent3 2" xfId="38" xr:uid="{00000000-0005-0000-0000-00001D000000}"/>
    <cellStyle name="20% - Accent3 2 2" xfId="39" xr:uid="{00000000-0005-0000-0000-00001E000000}"/>
    <cellStyle name="20% - Accent3 2 3" xfId="874" xr:uid="{00000000-0005-0000-0000-00001F000000}"/>
    <cellStyle name="20% - Accent3 3" xfId="40" xr:uid="{00000000-0005-0000-0000-000020000000}"/>
    <cellStyle name="20% - Accent3 3 2" xfId="875" xr:uid="{00000000-0005-0000-0000-000021000000}"/>
    <cellStyle name="20% - Accent3 4" xfId="41" xr:uid="{00000000-0005-0000-0000-000022000000}"/>
    <cellStyle name="20% - Accent3 4 2" xfId="876" xr:uid="{00000000-0005-0000-0000-000023000000}"/>
    <cellStyle name="20% - Accent3 5" xfId="877" xr:uid="{00000000-0005-0000-0000-000024000000}"/>
    <cellStyle name="20% - Accent3 6" xfId="878" xr:uid="{00000000-0005-0000-0000-000025000000}"/>
    <cellStyle name="20% - Accent3 7" xfId="879" xr:uid="{00000000-0005-0000-0000-000026000000}"/>
    <cellStyle name="20% - Accent3 8" xfId="880" xr:uid="{00000000-0005-0000-0000-000027000000}"/>
    <cellStyle name="20% - Accent3 9" xfId="881" xr:uid="{00000000-0005-0000-0000-000028000000}"/>
    <cellStyle name="20% - Accent4 10" xfId="882" xr:uid="{00000000-0005-0000-0000-000029000000}"/>
    <cellStyle name="20% - Accent4 2" xfId="42" xr:uid="{00000000-0005-0000-0000-00002A000000}"/>
    <cellStyle name="20% - Accent4 2 2" xfId="43" xr:uid="{00000000-0005-0000-0000-00002B000000}"/>
    <cellStyle name="20% - Accent4 2 3" xfId="883" xr:uid="{00000000-0005-0000-0000-00002C000000}"/>
    <cellStyle name="20% - Accent4 3" xfId="44" xr:uid="{00000000-0005-0000-0000-00002D000000}"/>
    <cellStyle name="20% - Accent4 3 2" xfId="884" xr:uid="{00000000-0005-0000-0000-00002E000000}"/>
    <cellStyle name="20% - Accent4 4" xfId="45" xr:uid="{00000000-0005-0000-0000-00002F000000}"/>
    <cellStyle name="20% - Accent4 4 2" xfId="885" xr:uid="{00000000-0005-0000-0000-000030000000}"/>
    <cellStyle name="20% - Accent4 5" xfId="46" xr:uid="{00000000-0005-0000-0000-000031000000}"/>
    <cellStyle name="20% - Accent4 5 2" xfId="886" xr:uid="{00000000-0005-0000-0000-000032000000}"/>
    <cellStyle name="20% - Accent4 6" xfId="887" xr:uid="{00000000-0005-0000-0000-000033000000}"/>
    <cellStyle name="20% - Accent4 7" xfId="888" xr:uid="{00000000-0005-0000-0000-000034000000}"/>
    <cellStyle name="20% - Accent4 8" xfId="889" xr:uid="{00000000-0005-0000-0000-000035000000}"/>
    <cellStyle name="20% - Accent4 9" xfId="890" xr:uid="{00000000-0005-0000-0000-000036000000}"/>
    <cellStyle name="20% - Accent5 10" xfId="891" xr:uid="{00000000-0005-0000-0000-000037000000}"/>
    <cellStyle name="20% - Accent5 2" xfId="47" xr:uid="{00000000-0005-0000-0000-000038000000}"/>
    <cellStyle name="20% - Accent5 2 2" xfId="48" xr:uid="{00000000-0005-0000-0000-000039000000}"/>
    <cellStyle name="20% - Accent5 2 3" xfId="892" xr:uid="{00000000-0005-0000-0000-00003A000000}"/>
    <cellStyle name="20% - Accent5 3" xfId="49" xr:uid="{00000000-0005-0000-0000-00003B000000}"/>
    <cellStyle name="20% - Accent5 3 2" xfId="893" xr:uid="{00000000-0005-0000-0000-00003C000000}"/>
    <cellStyle name="20% - Accent5 4" xfId="50" xr:uid="{00000000-0005-0000-0000-00003D000000}"/>
    <cellStyle name="20% - Accent5 4 2" xfId="894" xr:uid="{00000000-0005-0000-0000-00003E000000}"/>
    <cellStyle name="20% - Accent5 5" xfId="895" xr:uid="{00000000-0005-0000-0000-00003F000000}"/>
    <cellStyle name="20% - Accent5 6" xfId="896" xr:uid="{00000000-0005-0000-0000-000040000000}"/>
    <cellStyle name="20% - Accent5 7" xfId="897" xr:uid="{00000000-0005-0000-0000-000041000000}"/>
    <cellStyle name="20% - Accent5 8" xfId="898" xr:uid="{00000000-0005-0000-0000-000042000000}"/>
    <cellStyle name="20% - Accent5 9" xfId="899" xr:uid="{00000000-0005-0000-0000-000043000000}"/>
    <cellStyle name="20% - Accent6 10" xfId="900" xr:uid="{00000000-0005-0000-0000-000044000000}"/>
    <cellStyle name="20% - Accent6 2" xfId="51" xr:uid="{00000000-0005-0000-0000-000045000000}"/>
    <cellStyle name="20% - Accent6 2 2" xfId="52" xr:uid="{00000000-0005-0000-0000-000046000000}"/>
    <cellStyle name="20% - Accent6 2 3" xfId="901" xr:uid="{00000000-0005-0000-0000-000047000000}"/>
    <cellStyle name="20% - Accent6 3" xfId="53" xr:uid="{00000000-0005-0000-0000-000048000000}"/>
    <cellStyle name="20% - Accent6 3 2" xfId="902" xr:uid="{00000000-0005-0000-0000-000049000000}"/>
    <cellStyle name="20% - Accent6 4" xfId="54" xr:uid="{00000000-0005-0000-0000-00004A000000}"/>
    <cellStyle name="20% - Accent6 4 2" xfId="903" xr:uid="{00000000-0005-0000-0000-00004B000000}"/>
    <cellStyle name="20% - Accent6 5" xfId="904" xr:uid="{00000000-0005-0000-0000-00004C000000}"/>
    <cellStyle name="20% - Accent6 6" xfId="905" xr:uid="{00000000-0005-0000-0000-00004D000000}"/>
    <cellStyle name="20% - Accent6 7" xfId="906" xr:uid="{00000000-0005-0000-0000-00004E000000}"/>
    <cellStyle name="20% - Accent6 8" xfId="907" xr:uid="{00000000-0005-0000-0000-00004F000000}"/>
    <cellStyle name="20% - Accent6 9" xfId="908" xr:uid="{00000000-0005-0000-0000-000050000000}"/>
    <cellStyle name="40% - Accent1 10" xfId="909" xr:uid="{00000000-0005-0000-0000-000051000000}"/>
    <cellStyle name="40% - Accent1 2" xfId="55" xr:uid="{00000000-0005-0000-0000-000052000000}"/>
    <cellStyle name="40% - Accent1 2 2" xfId="56" xr:uid="{00000000-0005-0000-0000-000053000000}"/>
    <cellStyle name="40% - Accent1 2 3" xfId="910" xr:uid="{00000000-0005-0000-0000-000054000000}"/>
    <cellStyle name="40% - Accent1 3" xfId="57" xr:uid="{00000000-0005-0000-0000-000055000000}"/>
    <cellStyle name="40% - Accent1 3 2" xfId="911" xr:uid="{00000000-0005-0000-0000-000056000000}"/>
    <cellStyle name="40% - Accent1 4" xfId="58" xr:uid="{00000000-0005-0000-0000-000057000000}"/>
    <cellStyle name="40% - Accent1 4 2" xfId="912" xr:uid="{00000000-0005-0000-0000-000058000000}"/>
    <cellStyle name="40% - Accent1 5" xfId="913" xr:uid="{00000000-0005-0000-0000-000059000000}"/>
    <cellStyle name="40% - Accent1 6" xfId="914" xr:uid="{00000000-0005-0000-0000-00005A000000}"/>
    <cellStyle name="40% - Accent1 7" xfId="915" xr:uid="{00000000-0005-0000-0000-00005B000000}"/>
    <cellStyle name="40% - Accent1 8" xfId="916" xr:uid="{00000000-0005-0000-0000-00005C000000}"/>
    <cellStyle name="40% - Accent1 9" xfId="917" xr:uid="{00000000-0005-0000-0000-00005D000000}"/>
    <cellStyle name="40% - Accent2 10" xfId="918" xr:uid="{00000000-0005-0000-0000-00005E000000}"/>
    <cellStyle name="40% - Accent2 2" xfId="59" xr:uid="{00000000-0005-0000-0000-00005F000000}"/>
    <cellStyle name="40% - Accent2 2 2" xfId="60" xr:uid="{00000000-0005-0000-0000-000060000000}"/>
    <cellStyle name="40% - Accent2 2 3" xfId="919" xr:uid="{00000000-0005-0000-0000-000061000000}"/>
    <cellStyle name="40% - Accent2 3" xfId="61" xr:uid="{00000000-0005-0000-0000-000062000000}"/>
    <cellStyle name="40% - Accent2 3 2" xfId="920" xr:uid="{00000000-0005-0000-0000-000063000000}"/>
    <cellStyle name="40% - Accent2 4" xfId="62" xr:uid="{00000000-0005-0000-0000-000064000000}"/>
    <cellStyle name="40% - Accent2 4 2" xfId="921" xr:uid="{00000000-0005-0000-0000-000065000000}"/>
    <cellStyle name="40% - Accent2 5" xfId="922" xr:uid="{00000000-0005-0000-0000-000066000000}"/>
    <cellStyle name="40% - Accent2 6" xfId="923" xr:uid="{00000000-0005-0000-0000-000067000000}"/>
    <cellStyle name="40% - Accent2 7" xfId="924" xr:uid="{00000000-0005-0000-0000-000068000000}"/>
    <cellStyle name="40% - Accent2 8" xfId="925" xr:uid="{00000000-0005-0000-0000-000069000000}"/>
    <cellStyle name="40% - Accent2 9" xfId="926" xr:uid="{00000000-0005-0000-0000-00006A000000}"/>
    <cellStyle name="40% - Accent3 10" xfId="927" xr:uid="{00000000-0005-0000-0000-00006B000000}"/>
    <cellStyle name="40% - Accent3 2" xfId="63" xr:uid="{00000000-0005-0000-0000-00006C000000}"/>
    <cellStyle name="40% - Accent3 2 2" xfId="64" xr:uid="{00000000-0005-0000-0000-00006D000000}"/>
    <cellStyle name="40% - Accent3 2 3" xfId="928" xr:uid="{00000000-0005-0000-0000-00006E000000}"/>
    <cellStyle name="40% - Accent3 3" xfId="65" xr:uid="{00000000-0005-0000-0000-00006F000000}"/>
    <cellStyle name="40% - Accent3 3 2" xfId="929" xr:uid="{00000000-0005-0000-0000-000070000000}"/>
    <cellStyle name="40% - Accent3 4" xfId="66" xr:uid="{00000000-0005-0000-0000-000071000000}"/>
    <cellStyle name="40% - Accent3 4 2" xfId="930" xr:uid="{00000000-0005-0000-0000-000072000000}"/>
    <cellStyle name="40% - Accent3 5" xfId="931" xr:uid="{00000000-0005-0000-0000-000073000000}"/>
    <cellStyle name="40% - Accent3 6" xfId="932" xr:uid="{00000000-0005-0000-0000-000074000000}"/>
    <cellStyle name="40% - Accent3 7" xfId="933" xr:uid="{00000000-0005-0000-0000-000075000000}"/>
    <cellStyle name="40% - Accent3 8" xfId="934" xr:uid="{00000000-0005-0000-0000-000076000000}"/>
    <cellStyle name="40% - Accent3 9" xfId="935" xr:uid="{00000000-0005-0000-0000-000077000000}"/>
    <cellStyle name="40% - Accent4 10" xfId="936" xr:uid="{00000000-0005-0000-0000-000078000000}"/>
    <cellStyle name="40% - Accent4 2" xfId="67" xr:uid="{00000000-0005-0000-0000-000079000000}"/>
    <cellStyle name="40% - Accent4 2 2" xfId="68" xr:uid="{00000000-0005-0000-0000-00007A000000}"/>
    <cellStyle name="40% - Accent4 2 3" xfId="937" xr:uid="{00000000-0005-0000-0000-00007B000000}"/>
    <cellStyle name="40% - Accent4 3" xfId="69" xr:uid="{00000000-0005-0000-0000-00007C000000}"/>
    <cellStyle name="40% - Accent4 3 2" xfId="938" xr:uid="{00000000-0005-0000-0000-00007D000000}"/>
    <cellStyle name="40% - Accent4 4" xfId="70" xr:uid="{00000000-0005-0000-0000-00007E000000}"/>
    <cellStyle name="40% - Accent4 4 2" xfId="939" xr:uid="{00000000-0005-0000-0000-00007F000000}"/>
    <cellStyle name="40% - Accent4 5" xfId="940" xr:uid="{00000000-0005-0000-0000-000080000000}"/>
    <cellStyle name="40% - Accent4 6" xfId="941" xr:uid="{00000000-0005-0000-0000-000081000000}"/>
    <cellStyle name="40% - Accent4 7" xfId="942" xr:uid="{00000000-0005-0000-0000-000082000000}"/>
    <cellStyle name="40% - Accent4 8" xfId="943" xr:uid="{00000000-0005-0000-0000-000083000000}"/>
    <cellStyle name="40% - Accent4 9" xfId="944" xr:uid="{00000000-0005-0000-0000-000084000000}"/>
    <cellStyle name="40% - Accent5 10" xfId="945" xr:uid="{00000000-0005-0000-0000-000085000000}"/>
    <cellStyle name="40% - Accent5 2" xfId="71" xr:uid="{00000000-0005-0000-0000-000086000000}"/>
    <cellStyle name="40% - Accent5 2 2" xfId="72" xr:uid="{00000000-0005-0000-0000-000087000000}"/>
    <cellStyle name="40% - Accent5 2 3" xfId="946" xr:uid="{00000000-0005-0000-0000-000088000000}"/>
    <cellStyle name="40% - Accent5 3" xfId="73" xr:uid="{00000000-0005-0000-0000-000089000000}"/>
    <cellStyle name="40% - Accent5 3 2" xfId="947" xr:uid="{00000000-0005-0000-0000-00008A000000}"/>
    <cellStyle name="40% - Accent5 4" xfId="74" xr:uid="{00000000-0005-0000-0000-00008B000000}"/>
    <cellStyle name="40% - Accent5 4 2" xfId="948" xr:uid="{00000000-0005-0000-0000-00008C000000}"/>
    <cellStyle name="40% - Accent5 5" xfId="949" xr:uid="{00000000-0005-0000-0000-00008D000000}"/>
    <cellStyle name="40% - Accent5 6" xfId="950" xr:uid="{00000000-0005-0000-0000-00008E000000}"/>
    <cellStyle name="40% - Accent5 7" xfId="951" xr:uid="{00000000-0005-0000-0000-00008F000000}"/>
    <cellStyle name="40% - Accent5 8" xfId="952" xr:uid="{00000000-0005-0000-0000-000090000000}"/>
    <cellStyle name="40% - Accent5 9" xfId="953" xr:uid="{00000000-0005-0000-0000-000091000000}"/>
    <cellStyle name="40% - Accent6 10" xfId="954" xr:uid="{00000000-0005-0000-0000-000092000000}"/>
    <cellStyle name="40% - Accent6 2" xfId="75" xr:uid="{00000000-0005-0000-0000-000093000000}"/>
    <cellStyle name="40% - Accent6 2 2" xfId="76" xr:uid="{00000000-0005-0000-0000-000094000000}"/>
    <cellStyle name="40% - Accent6 2 3" xfId="955" xr:uid="{00000000-0005-0000-0000-000095000000}"/>
    <cellStyle name="40% - Accent6 3" xfId="77" xr:uid="{00000000-0005-0000-0000-000096000000}"/>
    <cellStyle name="40% - Accent6 3 2" xfId="956" xr:uid="{00000000-0005-0000-0000-000097000000}"/>
    <cellStyle name="40% - Accent6 4" xfId="78" xr:uid="{00000000-0005-0000-0000-000098000000}"/>
    <cellStyle name="40% - Accent6 4 2" xfId="957" xr:uid="{00000000-0005-0000-0000-000099000000}"/>
    <cellStyle name="40% - Accent6 5" xfId="958" xr:uid="{00000000-0005-0000-0000-00009A000000}"/>
    <cellStyle name="40% - Accent6 6" xfId="959" xr:uid="{00000000-0005-0000-0000-00009B000000}"/>
    <cellStyle name="40% - Accent6 7" xfId="960" xr:uid="{00000000-0005-0000-0000-00009C000000}"/>
    <cellStyle name="40% - Accent6 8" xfId="961" xr:uid="{00000000-0005-0000-0000-00009D000000}"/>
    <cellStyle name="40% - Accent6 9" xfId="962" xr:uid="{00000000-0005-0000-0000-00009E000000}"/>
    <cellStyle name="60% - Accent1 10" xfId="963" xr:uid="{00000000-0005-0000-0000-00009F000000}"/>
    <cellStyle name="60% - Accent1 2" xfId="79" xr:uid="{00000000-0005-0000-0000-0000A0000000}"/>
    <cellStyle name="60% - Accent1 2 2" xfId="80" xr:uid="{00000000-0005-0000-0000-0000A1000000}"/>
    <cellStyle name="60% - Accent1 2 3" xfId="964" xr:uid="{00000000-0005-0000-0000-0000A2000000}"/>
    <cellStyle name="60% - Accent1 3" xfId="81" xr:uid="{00000000-0005-0000-0000-0000A3000000}"/>
    <cellStyle name="60% - Accent1 3 2" xfId="965" xr:uid="{00000000-0005-0000-0000-0000A4000000}"/>
    <cellStyle name="60% - Accent1 4" xfId="82" xr:uid="{00000000-0005-0000-0000-0000A5000000}"/>
    <cellStyle name="60% - Accent1 4 2" xfId="966" xr:uid="{00000000-0005-0000-0000-0000A6000000}"/>
    <cellStyle name="60% - Accent1 5" xfId="967" xr:uid="{00000000-0005-0000-0000-0000A7000000}"/>
    <cellStyle name="60% - Accent1 6" xfId="968" xr:uid="{00000000-0005-0000-0000-0000A8000000}"/>
    <cellStyle name="60% - Accent1 7" xfId="969" xr:uid="{00000000-0005-0000-0000-0000A9000000}"/>
    <cellStyle name="60% - Accent1 8" xfId="970" xr:uid="{00000000-0005-0000-0000-0000AA000000}"/>
    <cellStyle name="60% - Accent1 9" xfId="971" xr:uid="{00000000-0005-0000-0000-0000AB000000}"/>
    <cellStyle name="60% - Accent2 10" xfId="972" xr:uid="{00000000-0005-0000-0000-0000AC000000}"/>
    <cellStyle name="60% - Accent2 2" xfId="83" xr:uid="{00000000-0005-0000-0000-0000AD000000}"/>
    <cellStyle name="60% - Accent2 2 2" xfId="84" xr:uid="{00000000-0005-0000-0000-0000AE000000}"/>
    <cellStyle name="60% - Accent2 2 3" xfId="973" xr:uid="{00000000-0005-0000-0000-0000AF000000}"/>
    <cellStyle name="60% - Accent2 3" xfId="85" xr:uid="{00000000-0005-0000-0000-0000B0000000}"/>
    <cellStyle name="60% - Accent2 3 2" xfId="974" xr:uid="{00000000-0005-0000-0000-0000B1000000}"/>
    <cellStyle name="60% - Accent2 4" xfId="86" xr:uid="{00000000-0005-0000-0000-0000B2000000}"/>
    <cellStyle name="60% - Accent2 4 2" xfId="975" xr:uid="{00000000-0005-0000-0000-0000B3000000}"/>
    <cellStyle name="60% - Accent2 5" xfId="976" xr:uid="{00000000-0005-0000-0000-0000B4000000}"/>
    <cellStyle name="60% - Accent2 6" xfId="977" xr:uid="{00000000-0005-0000-0000-0000B5000000}"/>
    <cellStyle name="60% - Accent2 7" xfId="978" xr:uid="{00000000-0005-0000-0000-0000B6000000}"/>
    <cellStyle name="60% - Accent2 8" xfId="979" xr:uid="{00000000-0005-0000-0000-0000B7000000}"/>
    <cellStyle name="60% - Accent2 9" xfId="980" xr:uid="{00000000-0005-0000-0000-0000B8000000}"/>
    <cellStyle name="60% - Accent3 10" xfId="981" xr:uid="{00000000-0005-0000-0000-0000B9000000}"/>
    <cellStyle name="60% - Accent3 2" xfId="87" xr:uid="{00000000-0005-0000-0000-0000BA000000}"/>
    <cellStyle name="60% - Accent3 2 2" xfId="88" xr:uid="{00000000-0005-0000-0000-0000BB000000}"/>
    <cellStyle name="60% - Accent3 2 3" xfId="982" xr:uid="{00000000-0005-0000-0000-0000BC000000}"/>
    <cellStyle name="60% - Accent3 3" xfId="89" xr:uid="{00000000-0005-0000-0000-0000BD000000}"/>
    <cellStyle name="60% - Accent3 3 2" xfId="983" xr:uid="{00000000-0005-0000-0000-0000BE000000}"/>
    <cellStyle name="60% - Accent3 4" xfId="90" xr:uid="{00000000-0005-0000-0000-0000BF000000}"/>
    <cellStyle name="60% - Accent3 4 2" xfId="984" xr:uid="{00000000-0005-0000-0000-0000C0000000}"/>
    <cellStyle name="60% - Accent3 5" xfId="985" xr:uid="{00000000-0005-0000-0000-0000C1000000}"/>
    <cellStyle name="60% - Accent3 6" xfId="986" xr:uid="{00000000-0005-0000-0000-0000C2000000}"/>
    <cellStyle name="60% - Accent3 7" xfId="987" xr:uid="{00000000-0005-0000-0000-0000C3000000}"/>
    <cellStyle name="60% - Accent3 8" xfId="988" xr:uid="{00000000-0005-0000-0000-0000C4000000}"/>
    <cellStyle name="60% - Accent3 9" xfId="989" xr:uid="{00000000-0005-0000-0000-0000C5000000}"/>
    <cellStyle name="60% - Accent4 10" xfId="990" xr:uid="{00000000-0005-0000-0000-0000C6000000}"/>
    <cellStyle name="60% - Accent4 2" xfId="91" xr:uid="{00000000-0005-0000-0000-0000C7000000}"/>
    <cellStyle name="60% - Accent4 2 2" xfId="92" xr:uid="{00000000-0005-0000-0000-0000C8000000}"/>
    <cellStyle name="60% - Accent4 2 3" xfId="991" xr:uid="{00000000-0005-0000-0000-0000C9000000}"/>
    <cellStyle name="60% - Accent4 3" xfId="93" xr:uid="{00000000-0005-0000-0000-0000CA000000}"/>
    <cellStyle name="60% - Accent4 3 2" xfId="992" xr:uid="{00000000-0005-0000-0000-0000CB000000}"/>
    <cellStyle name="60% - Accent4 4" xfId="94" xr:uid="{00000000-0005-0000-0000-0000CC000000}"/>
    <cellStyle name="60% - Accent4 4 2" xfId="993" xr:uid="{00000000-0005-0000-0000-0000CD000000}"/>
    <cellStyle name="60% - Accent4 5" xfId="994" xr:uid="{00000000-0005-0000-0000-0000CE000000}"/>
    <cellStyle name="60% - Accent4 6" xfId="995" xr:uid="{00000000-0005-0000-0000-0000CF000000}"/>
    <cellStyle name="60% - Accent4 7" xfId="996" xr:uid="{00000000-0005-0000-0000-0000D0000000}"/>
    <cellStyle name="60% - Accent4 8" xfId="997" xr:uid="{00000000-0005-0000-0000-0000D1000000}"/>
    <cellStyle name="60% - Accent4 9" xfId="998" xr:uid="{00000000-0005-0000-0000-0000D2000000}"/>
    <cellStyle name="60% - Accent5 10" xfId="999" xr:uid="{00000000-0005-0000-0000-0000D3000000}"/>
    <cellStyle name="60% - Accent5 2" xfId="95" xr:uid="{00000000-0005-0000-0000-0000D4000000}"/>
    <cellStyle name="60% - Accent5 2 2" xfId="96" xr:uid="{00000000-0005-0000-0000-0000D5000000}"/>
    <cellStyle name="60% - Accent5 2 3" xfId="1000" xr:uid="{00000000-0005-0000-0000-0000D6000000}"/>
    <cellStyle name="60% - Accent5 3" xfId="97" xr:uid="{00000000-0005-0000-0000-0000D7000000}"/>
    <cellStyle name="60% - Accent5 3 2" xfId="1001" xr:uid="{00000000-0005-0000-0000-0000D8000000}"/>
    <cellStyle name="60% - Accent5 4" xfId="98" xr:uid="{00000000-0005-0000-0000-0000D9000000}"/>
    <cellStyle name="60% - Accent5 4 2" xfId="1002" xr:uid="{00000000-0005-0000-0000-0000DA000000}"/>
    <cellStyle name="60% - Accent5 5" xfId="1003" xr:uid="{00000000-0005-0000-0000-0000DB000000}"/>
    <cellStyle name="60% - Accent5 6" xfId="1004" xr:uid="{00000000-0005-0000-0000-0000DC000000}"/>
    <cellStyle name="60% - Accent5 7" xfId="1005" xr:uid="{00000000-0005-0000-0000-0000DD000000}"/>
    <cellStyle name="60% - Accent5 8" xfId="1006" xr:uid="{00000000-0005-0000-0000-0000DE000000}"/>
    <cellStyle name="60% - Accent5 9" xfId="1007" xr:uid="{00000000-0005-0000-0000-0000DF000000}"/>
    <cellStyle name="60% - Accent6 10" xfId="1008" xr:uid="{00000000-0005-0000-0000-0000E0000000}"/>
    <cellStyle name="60% - Accent6 2" xfId="99" xr:uid="{00000000-0005-0000-0000-0000E1000000}"/>
    <cellStyle name="60% - Accent6 2 2" xfId="100" xr:uid="{00000000-0005-0000-0000-0000E2000000}"/>
    <cellStyle name="60% - Accent6 2 3" xfId="1009" xr:uid="{00000000-0005-0000-0000-0000E3000000}"/>
    <cellStyle name="60% - Accent6 3" xfId="101" xr:uid="{00000000-0005-0000-0000-0000E4000000}"/>
    <cellStyle name="60% - Accent6 3 2" xfId="1010" xr:uid="{00000000-0005-0000-0000-0000E5000000}"/>
    <cellStyle name="60% - Accent6 4" xfId="102" xr:uid="{00000000-0005-0000-0000-0000E6000000}"/>
    <cellStyle name="60% - Accent6 4 2" xfId="1011" xr:uid="{00000000-0005-0000-0000-0000E7000000}"/>
    <cellStyle name="60% - Accent6 5" xfId="1012" xr:uid="{00000000-0005-0000-0000-0000E8000000}"/>
    <cellStyle name="60% - Accent6 6" xfId="1013" xr:uid="{00000000-0005-0000-0000-0000E9000000}"/>
    <cellStyle name="60% - Accent6 7" xfId="1014" xr:uid="{00000000-0005-0000-0000-0000EA000000}"/>
    <cellStyle name="60% - Accent6 8" xfId="1015" xr:uid="{00000000-0005-0000-0000-0000EB000000}"/>
    <cellStyle name="60% - Accent6 9" xfId="1016" xr:uid="{00000000-0005-0000-0000-0000EC000000}"/>
    <cellStyle name="Accent1 10" xfId="1017" xr:uid="{00000000-0005-0000-0000-0000ED000000}"/>
    <cellStyle name="Accent1 2" xfId="103" xr:uid="{00000000-0005-0000-0000-0000EE000000}"/>
    <cellStyle name="Accent1 2 2" xfId="104" xr:uid="{00000000-0005-0000-0000-0000EF000000}"/>
    <cellStyle name="Accent1 2 3" xfId="1018" xr:uid="{00000000-0005-0000-0000-0000F0000000}"/>
    <cellStyle name="Accent1 3" xfId="105" xr:uid="{00000000-0005-0000-0000-0000F1000000}"/>
    <cellStyle name="Accent1 3 2" xfId="1019" xr:uid="{00000000-0005-0000-0000-0000F2000000}"/>
    <cellStyle name="Accent1 4" xfId="106" xr:uid="{00000000-0005-0000-0000-0000F3000000}"/>
    <cellStyle name="Accent1 4 2" xfId="1020" xr:uid="{00000000-0005-0000-0000-0000F4000000}"/>
    <cellStyle name="Accent1 5" xfId="1021" xr:uid="{00000000-0005-0000-0000-0000F5000000}"/>
    <cellStyle name="Accent1 6" xfId="1022" xr:uid="{00000000-0005-0000-0000-0000F6000000}"/>
    <cellStyle name="Accent1 7" xfId="1023" xr:uid="{00000000-0005-0000-0000-0000F7000000}"/>
    <cellStyle name="Accent1 8" xfId="1024" xr:uid="{00000000-0005-0000-0000-0000F8000000}"/>
    <cellStyle name="Accent1 9" xfId="1025" xr:uid="{00000000-0005-0000-0000-0000F9000000}"/>
    <cellStyle name="Accent2 10" xfId="1026" xr:uid="{00000000-0005-0000-0000-0000FA000000}"/>
    <cellStyle name="Accent2 2" xfId="107" xr:uid="{00000000-0005-0000-0000-0000FB000000}"/>
    <cellStyle name="Accent2 2 2" xfId="108" xr:uid="{00000000-0005-0000-0000-0000FC000000}"/>
    <cellStyle name="Accent2 2 3" xfId="1027" xr:uid="{00000000-0005-0000-0000-0000FD000000}"/>
    <cellStyle name="Accent2 3" xfId="109" xr:uid="{00000000-0005-0000-0000-0000FE000000}"/>
    <cellStyle name="Accent2 3 2" xfId="1028" xr:uid="{00000000-0005-0000-0000-0000FF000000}"/>
    <cellStyle name="Accent2 4" xfId="110" xr:uid="{00000000-0005-0000-0000-000000010000}"/>
    <cellStyle name="Accent2 4 2" xfId="1029" xr:uid="{00000000-0005-0000-0000-000001010000}"/>
    <cellStyle name="Accent2 5" xfId="1030" xr:uid="{00000000-0005-0000-0000-000002010000}"/>
    <cellStyle name="Accent2 6" xfId="1031" xr:uid="{00000000-0005-0000-0000-000003010000}"/>
    <cellStyle name="Accent2 7" xfId="1032" xr:uid="{00000000-0005-0000-0000-000004010000}"/>
    <cellStyle name="Accent2 8" xfId="1033" xr:uid="{00000000-0005-0000-0000-000005010000}"/>
    <cellStyle name="Accent2 9" xfId="1034" xr:uid="{00000000-0005-0000-0000-000006010000}"/>
    <cellStyle name="Accent3 10" xfId="1035" xr:uid="{00000000-0005-0000-0000-000007010000}"/>
    <cellStyle name="Accent3 2" xfId="111" xr:uid="{00000000-0005-0000-0000-000008010000}"/>
    <cellStyle name="Accent3 2 2" xfId="112" xr:uid="{00000000-0005-0000-0000-000009010000}"/>
    <cellStyle name="Accent3 2 3" xfId="1036" xr:uid="{00000000-0005-0000-0000-00000A010000}"/>
    <cellStyle name="Accent3 3" xfId="113" xr:uid="{00000000-0005-0000-0000-00000B010000}"/>
    <cellStyle name="Accent3 3 2" xfId="1037" xr:uid="{00000000-0005-0000-0000-00000C010000}"/>
    <cellStyle name="Accent3 4" xfId="114" xr:uid="{00000000-0005-0000-0000-00000D010000}"/>
    <cellStyle name="Accent3 4 2" xfId="1038" xr:uid="{00000000-0005-0000-0000-00000E010000}"/>
    <cellStyle name="Accent3 5" xfId="1039" xr:uid="{00000000-0005-0000-0000-00000F010000}"/>
    <cellStyle name="Accent3 6" xfId="1040" xr:uid="{00000000-0005-0000-0000-000010010000}"/>
    <cellStyle name="Accent3 7" xfId="1041" xr:uid="{00000000-0005-0000-0000-000011010000}"/>
    <cellStyle name="Accent3 8" xfId="1042" xr:uid="{00000000-0005-0000-0000-000012010000}"/>
    <cellStyle name="Accent3 9" xfId="1043" xr:uid="{00000000-0005-0000-0000-000013010000}"/>
    <cellStyle name="Accent4 10" xfId="1044" xr:uid="{00000000-0005-0000-0000-000014010000}"/>
    <cellStyle name="Accent4 2" xfId="115" xr:uid="{00000000-0005-0000-0000-000015010000}"/>
    <cellStyle name="Accent4 2 2" xfId="116" xr:uid="{00000000-0005-0000-0000-000016010000}"/>
    <cellStyle name="Accent4 2 3" xfId="1045" xr:uid="{00000000-0005-0000-0000-000017010000}"/>
    <cellStyle name="Accent4 3" xfId="117" xr:uid="{00000000-0005-0000-0000-000018010000}"/>
    <cellStyle name="Accent4 3 2" xfId="1046" xr:uid="{00000000-0005-0000-0000-000019010000}"/>
    <cellStyle name="Accent4 4" xfId="118" xr:uid="{00000000-0005-0000-0000-00001A010000}"/>
    <cellStyle name="Accent4 4 2" xfId="1047" xr:uid="{00000000-0005-0000-0000-00001B010000}"/>
    <cellStyle name="Accent4 5" xfId="119" xr:uid="{00000000-0005-0000-0000-00001C010000}"/>
    <cellStyle name="Accent4 5 2" xfId="1048" xr:uid="{00000000-0005-0000-0000-00001D010000}"/>
    <cellStyle name="Accent4 6" xfId="1049" xr:uid="{00000000-0005-0000-0000-00001E010000}"/>
    <cellStyle name="Accent4 7" xfId="1050" xr:uid="{00000000-0005-0000-0000-00001F010000}"/>
    <cellStyle name="Accent4 8" xfId="1051" xr:uid="{00000000-0005-0000-0000-000020010000}"/>
    <cellStyle name="Accent4 9" xfId="1052" xr:uid="{00000000-0005-0000-0000-000021010000}"/>
    <cellStyle name="Accent5 10" xfId="1053" xr:uid="{00000000-0005-0000-0000-000022010000}"/>
    <cellStyle name="Accent5 2" xfId="120" xr:uid="{00000000-0005-0000-0000-000023010000}"/>
    <cellStyle name="Accent5 2 2" xfId="121" xr:uid="{00000000-0005-0000-0000-000024010000}"/>
    <cellStyle name="Accent5 2 3" xfId="1054" xr:uid="{00000000-0005-0000-0000-000025010000}"/>
    <cellStyle name="Accent5 3" xfId="122" xr:uid="{00000000-0005-0000-0000-000026010000}"/>
    <cellStyle name="Accent5 3 2" xfId="1055" xr:uid="{00000000-0005-0000-0000-000027010000}"/>
    <cellStyle name="Accent5 4" xfId="123" xr:uid="{00000000-0005-0000-0000-000028010000}"/>
    <cellStyle name="Accent5 4 2" xfId="1056" xr:uid="{00000000-0005-0000-0000-000029010000}"/>
    <cellStyle name="Accent5 5" xfId="1057" xr:uid="{00000000-0005-0000-0000-00002A010000}"/>
    <cellStyle name="Accent5 6" xfId="1058" xr:uid="{00000000-0005-0000-0000-00002B010000}"/>
    <cellStyle name="Accent5 7" xfId="1059" xr:uid="{00000000-0005-0000-0000-00002C010000}"/>
    <cellStyle name="Accent5 8" xfId="1060" xr:uid="{00000000-0005-0000-0000-00002D010000}"/>
    <cellStyle name="Accent5 9" xfId="1061" xr:uid="{00000000-0005-0000-0000-00002E010000}"/>
    <cellStyle name="Accent6 10" xfId="1062" xr:uid="{00000000-0005-0000-0000-00002F010000}"/>
    <cellStyle name="Accent6 2" xfId="124" xr:uid="{00000000-0005-0000-0000-000030010000}"/>
    <cellStyle name="Accent6 2 2" xfId="125" xr:uid="{00000000-0005-0000-0000-000031010000}"/>
    <cellStyle name="Accent6 2 3" xfId="1063" xr:uid="{00000000-0005-0000-0000-000032010000}"/>
    <cellStyle name="Accent6 3" xfId="126" xr:uid="{00000000-0005-0000-0000-000033010000}"/>
    <cellStyle name="Accent6 3 2" xfId="1064" xr:uid="{00000000-0005-0000-0000-000034010000}"/>
    <cellStyle name="Accent6 4" xfId="127" xr:uid="{00000000-0005-0000-0000-000035010000}"/>
    <cellStyle name="Accent6 4 2" xfId="1065" xr:uid="{00000000-0005-0000-0000-000036010000}"/>
    <cellStyle name="Accent6 5" xfId="1066" xr:uid="{00000000-0005-0000-0000-000037010000}"/>
    <cellStyle name="Accent6 6" xfId="1067" xr:uid="{00000000-0005-0000-0000-000038010000}"/>
    <cellStyle name="Accent6 7" xfId="1068" xr:uid="{00000000-0005-0000-0000-000039010000}"/>
    <cellStyle name="Accent6 8" xfId="1069" xr:uid="{00000000-0005-0000-0000-00003A010000}"/>
    <cellStyle name="Accent6 9" xfId="1070" xr:uid="{00000000-0005-0000-0000-00003B010000}"/>
    <cellStyle name="Bad 10" xfId="1071" xr:uid="{00000000-0005-0000-0000-00003C010000}"/>
    <cellStyle name="Bad 2" xfId="128" xr:uid="{00000000-0005-0000-0000-00003D010000}"/>
    <cellStyle name="Bad 2 2" xfId="129" xr:uid="{00000000-0005-0000-0000-00003E010000}"/>
    <cellStyle name="Bad 2 3" xfId="1072" xr:uid="{00000000-0005-0000-0000-00003F010000}"/>
    <cellStyle name="Bad 3" xfId="130" xr:uid="{00000000-0005-0000-0000-000040010000}"/>
    <cellStyle name="Bad 3 2" xfId="1073" xr:uid="{00000000-0005-0000-0000-000041010000}"/>
    <cellStyle name="Bad 4" xfId="131" xr:uid="{00000000-0005-0000-0000-000042010000}"/>
    <cellStyle name="Bad 4 2" xfId="1074" xr:uid="{00000000-0005-0000-0000-000043010000}"/>
    <cellStyle name="Bad 5" xfId="1075" xr:uid="{00000000-0005-0000-0000-000044010000}"/>
    <cellStyle name="Bad 6" xfId="1076" xr:uid="{00000000-0005-0000-0000-000045010000}"/>
    <cellStyle name="Bad 7" xfId="1077" xr:uid="{00000000-0005-0000-0000-000046010000}"/>
    <cellStyle name="Bad 8" xfId="1078" xr:uid="{00000000-0005-0000-0000-000047010000}"/>
    <cellStyle name="Bad 9" xfId="1079" xr:uid="{00000000-0005-0000-0000-000048010000}"/>
    <cellStyle name="Calculation 10" xfId="1080" xr:uid="{00000000-0005-0000-0000-000049010000}"/>
    <cellStyle name="Calculation 2" xfId="132" xr:uid="{00000000-0005-0000-0000-00004A010000}"/>
    <cellStyle name="Calculation 2 2" xfId="133" xr:uid="{00000000-0005-0000-0000-00004B010000}"/>
    <cellStyle name="Calculation 2 2 2" xfId="134" xr:uid="{00000000-0005-0000-0000-00004C010000}"/>
    <cellStyle name="Calculation 2 2 2 2" xfId="135" xr:uid="{00000000-0005-0000-0000-00004D010000}"/>
    <cellStyle name="Calculation 2 2 2 2 2" xfId="136" xr:uid="{00000000-0005-0000-0000-00004E010000}"/>
    <cellStyle name="Calculation 2 2 2 2 3" xfId="137" xr:uid="{00000000-0005-0000-0000-00004F010000}"/>
    <cellStyle name="Calculation 2 2 2 3" xfId="138" xr:uid="{00000000-0005-0000-0000-000050010000}"/>
    <cellStyle name="Calculation 2 2 2 4" xfId="139" xr:uid="{00000000-0005-0000-0000-000051010000}"/>
    <cellStyle name="Calculation 2 2 3" xfId="140" xr:uid="{00000000-0005-0000-0000-000052010000}"/>
    <cellStyle name="Calculation 2 2 3 2" xfId="141" xr:uid="{00000000-0005-0000-0000-000053010000}"/>
    <cellStyle name="Calculation 2 2 3 3" xfId="142" xr:uid="{00000000-0005-0000-0000-000054010000}"/>
    <cellStyle name="Calculation 2 2 4" xfId="143" xr:uid="{00000000-0005-0000-0000-000055010000}"/>
    <cellStyle name="Calculation 2 2 5" xfId="144" xr:uid="{00000000-0005-0000-0000-000056010000}"/>
    <cellStyle name="Calculation 2 3" xfId="145" xr:uid="{00000000-0005-0000-0000-000057010000}"/>
    <cellStyle name="Calculation 2 3 2" xfId="146" xr:uid="{00000000-0005-0000-0000-000058010000}"/>
    <cellStyle name="Calculation 2 3 2 2" xfId="147" xr:uid="{00000000-0005-0000-0000-000059010000}"/>
    <cellStyle name="Calculation 2 3 2 3" xfId="148" xr:uid="{00000000-0005-0000-0000-00005A010000}"/>
    <cellStyle name="Calculation 2 3 3" xfId="149" xr:uid="{00000000-0005-0000-0000-00005B010000}"/>
    <cellStyle name="Calculation 2 3 4" xfId="150" xr:uid="{00000000-0005-0000-0000-00005C010000}"/>
    <cellStyle name="Calculation 2 4" xfId="151" xr:uid="{00000000-0005-0000-0000-00005D010000}"/>
    <cellStyle name="Calculation 2 5" xfId="152" xr:uid="{00000000-0005-0000-0000-00005E010000}"/>
    <cellStyle name="Calculation 2 5 2" xfId="153" xr:uid="{00000000-0005-0000-0000-00005F010000}"/>
    <cellStyle name="Calculation 2 5 3" xfId="154" xr:uid="{00000000-0005-0000-0000-000060010000}"/>
    <cellStyle name="Calculation 2 6" xfId="155" xr:uid="{00000000-0005-0000-0000-000061010000}"/>
    <cellStyle name="Calculation 2 7" xfId="156" xr:uid="{00000000-0005-0000-0000-000062010000}"/>
    <cellStyle name="Calculation 2 8" xfId="1081" xr:uid="{00000000-0005-0000-0000-000063010000}"/>
    <cellStyle name="Calculation 3" xfId="157" xr:uid="{00000000-0005-0000-0000-000064010000}"/>
    <cellStyle name="Calculation 3 2" xfId="158" xr:uid="{00000000-0005-0000-0000-000065010000}"/>
    <cellStyle name="Calculation 3 2 2" xfId="159" xr:uid="{00000000-0005-0000-0000-000066010000}"/>
    <cellStyle name="Calculation 3 2 2 2" xfId="160" xr:uid="{00000000-0005-0000-0000-000067010000}"/>
    <cellStyle name="Calculation 3 2 2 3" xfId="161" xr:uid="{00000000-0005-0000-0000-000068010000}"/>
    <cellStyle name="Calculation 3 2 3" xfId="162" xr:uid="{00000000-0005-0000-0000-000069010000}"/>
    <cellStyle name="Calculation 3 2 4" xfId="163" xr:uid="{00000000-0005-0000-0000-00006A010000}"/>
    <cellStyle name="Calculation 3 3" xfId="164" xr:uid="{00000000-0005-0000-0000-00006B010000}"/>
    <cellStyle name="Calculation 3 3 2" xfId="165" xr:uid="{00000000-0005-0000-0000-00006C010000}"/>
    <cellStyle name="Calculation 3 3 3" xfId="166" xr:uid="{00000000-0005-0000-0000-00006D010000}"/>
    <cellStyle name="Calculation 3 4" xfId="167" xr:uid="{00000000-0005-0000-0000-00006E010000}"/>
    <cellStyle name="Calculation 3 5" xfId="168" xr:uid="{00000000-0005-0000-0000-00006F010000}"/>
    <cellStyle name="Calculation 3 6" xfId="1082" xr:uid="{00000000-0005-0000-0000-000070010000}"/>
    <cellStyle name="Calculation 4" xfId="169" xr:uid="{00000000-0005-0000-0000-000071010000}"/>
    <cellStyle name="Calculation 4 2" xfId="170" xr:uid="{00000000-0005-0000-0000-000072010000}"/>
    <cellStyle name="Calculation 4 2 2" xfId="171" xr:uid="{00000000-0005-0000-0000-000073010000}"/>
    <cellStyle name="Calculation 4 2 3" xfId="172" xr:uid="{00000000-0005-0000-0000-000074010000}"/>
    <cellStyle name="Calculation 4 3" xfId="173" xr:uid="{00000000-0005-0000-0000-000075010000}"/>
    <cellStyle name="Calculation 4 4" xfId="174" xr:uid="{00000000-0005-0000-0000-000076010000}"/>
    <cellStyle name="Calculation 4 5" xfId="1083" xr:uid="{00000000-0005-0000-0000-000077010000}"/>
    <cellStyle name="Calculation 5" xfId="175" xr:uid="{00000000-0005-0000-0000-000078010000}"/>
    <cellStyle name="Calculation 5 2" xfId="176" xr:uid="{00000000-0005-0000-0000-000079010000}"/>
    <cellStyle name="Calculation 5 3" xfId="177" xr:uid="{00000000-0005-0000-0000-00007A010000}"/>
    <cellStyle name="Calculation 5 4" xfId="1084" xr:uid="{00000000-0005-0000-0000-00007B010000}"/>
    <cellStyle name="Calculation 6" xfId="1085" xr:uid="{00000000-0005-0000-0000-00007C010000}"/>
    <cellStyle name="Calculation 7" xfId="1086" xr:uid="{00000000-0005-0000-0000-00007D010000}"/>
    <cellStyle name="Calculation 8" xfId="1087" xr:uid="{00000000-0005-0000-0000-00007E010000}"/>
    <cellStyle name="Calculation 8 10" xfId="1088" xr:uid="{00000000-0005-0000-0000-00007F010000}"/>
    <cellStyle name="Calculation 8 10 10" xfId="1089" xr:uid="{00000000-0005-0000-0000-000080010000}"/>
    <cellStyle name="Calculation 8 10 10 2" xfId="1090" xr:uid="{00000000-0005-0000-0000-000081010000}"/>
    <cellStyle name="Calculation 8 10 11" xfId="1091" xr:uid="{00000000-0005-0000-0000-000082010000}"/>
    <cellStyle name="Calculation 8 10 11 2" xfId="1092" xr:uid="{00000000-0005-0000-0000-000083010000}"/>
    <cellStyle name="Calculation 8 10 12" xfId="1093" xr:uid="{00000000-0005-0000-0000-000084010000}"/>
    <cellStyle name="Calculation 8 10 12 2" xfId="1094" xr:uid="{00000000-0005-0000-0000-000085010000}"/>
    <cellStyle name="Calculation 8 10 13" xfId="1095" xr:uid="{00000000-0005-0000-0000-000086010000}"/>
    <cellStyle name="Calculation 8 10 13 2" xfId="1096" xr:uid="{00000000-0005-0000-0000-000087010000}"/>
    <cellStyle name="Calculation 8 10 14" xfId="1097" xr:uid="{00000000-0005-0000-0000-000088010000}"/>
    <cellStyle name="Calculation 8 10 14 2" xfId="1098" xr:uid="{00000000-0005-0000-0000-000089010000}"/>
    <cellStyle name="Calculation 8 10 15" xfId="1099" xr:uid="{00000000-0005-0000-0000-00008A010000}"/>
    <cellStyle name="Calculation 8 10 15 2" xfId="1100" xr:uid="{00000000-0005-0000-0000-00008B010000}"/>
    <cellStyle name="Calculation 8 10 16" xfId="1101" xr:uid="{00000000-0005-0000-0000-00008C010000}"/>
    <cellStyle name="Calculation 8 10 16 2" xfId="1102" xr:uid="{00000000-0005-0000-0000-00008D010000}"/>
    <cellStyle name="Calculation 8 10 17" xfId="1103" xr:uid="{00000000-0005-0000-0000-00008E010000}"/>
    <cellStyle name="Calculation 8 10 17 2" xfId="1104" xr:uid="{00000000-0005-0000-0000-00008F010000}"/>
    <cellStyle name="Calculation 8 10 18" xfId="1105" xr:uid="{00000000-0005-0000-0000-000090010000}"/>
    <cellStyle name="Calculation 8 10 2" xfId="1106" xr:uid="{00000000-0005-0000-0000-000091010000}"/>
    <cellStyle name="Calculation 8 10 2 2" xfId="1107" xr:uid="{00000000-0005-0000-0000-000092010000}"/>
    <cellStyle name="Calculation 8 10 3" xfId="1108" xr:uid="{00000000-0005-0000-0000-000093010000}"/>
    <cellStyle name="Calculation 8 10 3 2" xfId="1109" xr:uid="{00000000-0005-0000-0000-000094010000}"/>
    <cellStyle name="Calculation 8 10 4" xfId="1110" xr:uid="{00000000-0005-0000-0000-000095010000}"/>
    <cellStyle name="Calculation 8 10 4 2" xfId="1111" xr:uid="{00000000-0005-0000-0000-000096010000}"/>
    <cellStyle name="Calculation 8 10 5" xfId="1112" xr:uid="{00000000-0005-0000-0000-000097010000}"/>
    <cellStyle name="Calculation 8 10 5 2" xfId="1113" xr:uid="{00000000-0005-0000-0000-000098010000}"/>
    <cellStyle name="Calculation 8 10 6" xfId="1114" xr:uid="{00000000-0005-0000-0000-000099010000}"/>
    <cellStyle name="Calculation 8 10 6 2" xfId="1115" xr:uid="{00000000-0005-0000-0000-00009A010000}"/>
    <cellStyle name="Calculation 8 10 7" xfId="1116" xr:uid="{00000000-0005-0000-0000-00009B010000}"/>
    <cellStyle name="Calculation 8 10 7 2" xfId="1117" xr:uid="{00000000-0005-0000-0000-00009C010000}"/>
    <cellStyle name="Calculation 8 10 8" xfId="1118" xr:uid="{00000000-0005-0000-0000-00009D010000}"/>
    <cellStyle name="Calculation 8 10 8 2" xfId="1119" xr:uid="{00000000-0005-0000-0000-00009E010000}"/>
    <cellStyle name="Calculation 8 10 9" xfId="1120" xr:uid="{00000000-0005-0000-0000-00009F010000}"/>
    <cellStyle name="Calculation 8 10 9 2" xfId="1121" xr:uid="{00000000-0005-0000-0000-0000A0010000}"/>
    <cellStyle name="Calculation 8 11" xfId="1122" xr:uid="{00000000-0005-0000-0000-0000A1010000}"/>
    <cellStyle name="Calculation 8 11 10" xfId="1123" xr:uid="{00000000-0005-0000-0000-0000A2010000}"/>
    <cellStyle name="Calculation 8 11 10 2" xfId="1124" xr:uid="{00000000-0005-0000-0000-0000A3010000}"/>
    <cellStyle name="Calculation 8 11 11" xfId="1125" xr:uid="{00000000-0005-0000-0000-0000A4010000}"/>
    <cellStyle name="Calculation 8 11 11 2" xfId="1126" xr:uid="{00000000-0005-0000-0000-0000A5010000}"/>
    <cellStyle name="Calculation 8 11 12" xfId="1127" xr:uid="{00000000-0005-0000-0000-0000A6010000}"/>
    <cellStyle name="Calculation 8 11 12 2" xfId="1128" xr:uid="{00000000-0005-0000-0000-0000A7010000}"/>
    <cellStyle name="Calculation 8 11 13" xfId="1129" xr:uid="{00000000-0005-0000-0000-0000A8010000}"/>
    <cellStyle name="Calculation 8 11 13 2" xfId="1130" xr:uid="{00000000-0005-0000-0000-0000A9010000}"/>
    <cellStyle name="Calculation 8 11 14" xfId="1131" xr:uid="{00000000-0005-0000-0000-0000AA010000}"/>
    <cellStyle name="Calculation 8 11 14 2" xfId="1132" xr:uid="{00000000-0005-0000-0000-0000AB010000}"/>
    <cellStyle name="Calculation 8 11 15" xfId="1133" xr:uid="{00000000-0005-0000-0000-0000AC010000}"/>
    <cellStyle name="Calculation 8 11 15 2" xfId="1134" xr:uid="{00000000-0005-0000-0000-0000AD010000}"/>
    <cellStyle name="Calculation 8 11 16" xfId="1135" xr:uid="{00000000-0005-0000-0000-0000AE010000}"/>
    <cellStyle name="Calculation 8 11 16 2" xfId="1136" xr:uid="{00000000-0005-0000-0000-0000AF010000}"/>
    <cellStyle name="Calculation 8 11 17" xfId="1137" xr:uid="{00000000-0005-0000-0000-0000B0010000}"/>
    <cellStyle name="Calculation 8 11 17 2" xfId="1138" xr:uid="{00000000-0005-0000-0000-0000B1010000}"/>
    <cellStyle name="Calculation 8 11 18" xfId="1139" xr:uid="{00000000-0005-0000-0000-0000B2010000}"/>
    <cellStyle name="Calculation 8 11 2" xfId="1140" xr:uid="{00000000-0005-0000-0000-0000B3010000}"/>
    <cellStyle name="Calculation 8 11 2 2" xfId="1141" xr:uid="{00000000-0005-0000-0000-0000B4010000}"/>
    <cellStyle name="Calculation 8 11 3" xfId="1142" xr:uid="{00000000-0005-0000-0000-0000B5010000}"/>
    <cellStyle name="Calculation 8 11 3 2" xfId="1143" xr:uid="{00000000-0005-0000-0000-0000B6010000}"/>
    <cellStyle name="Calculation 8 11 4" xfId="1144" xr:uid="{00000000-0005-0000-0000-0000B7010000}"/>
    <cellStyle name="Calculation 8 11 4 2" xfId="1145" xr:uid="{00000000-0005-0000-0000-0000B8010000}"/>
    <cellStyle name="Calculation 8 11 5" xfId="1146" xr:uid="{00000000-0005-0000-0000-0000B9010000}"/>
    <cellStyle name="Calculation 8 11 5 2" xfId="1147" xr:uid="{00000000-0005-0000-0000-0000BA010000}"/>
    <cellStyle name="Calculation 8 11 6" xfId="1148" xr:uid="{00000000-0005-0000-0000-0000BB010000}"/>
    <cellStyle name="Calculation 8 11 6 2" xfId="1149" xr:uid="{00000000-0005-0000-0000-0000BC010000}"/>
    <cellStyle name="Calculation 8 11 7" xfId="1150" xr:uid="{00000000-0005-0000-0000-0000BD010000}"/>
    <cellStyle name="Calculation 8 11 7 2" xfId="1151" xr:uid="{00000000-0005-0000-0000-0000BE010000}"/>
    <cellStyle name="Calculation 8 11 8" xfId="1152" xr:uid="{00000000-0005-0000-0000-0000BF010000}"/>
    <cellStyle name="Calculation 8 11 8 2" xfId="1153" xr:uid="{00000000-0005-0000-0000-0000C0010000}"/>
    <cellStyle name="Calculation 8 11 9" xfId="1154" xr:uid="{00000000-0005-0000-0000-0000C1010000}"/>
    <cellStyle name="Calculation 8 11 9 2" xfId="1155" xr:uid="{00000000-0005-0000-0000-0000C2010000}"/>
    <cellStyle name="Calculation 8 12" xfId="1156" xr:uid="{00000000-0005-0000-0000-0000C3010000}"/>
    <cellStyle name="Calculation 8 12 10" xfId="1157" xr:uid="{00000000-0005-0000-0000-0000C4010000}"/>
    <cellStyle name="Calculation 8 12 10 2" xfId="1158" xr:uid="{00000000-0005-0000-0000-0000C5010000}"/>
    <cellStyle name="Calculation 8 12 11" xfId="1159" xr:uid="{00000000-0005-0000-0000-0000C6010000}"/>
    <cellStyle name="Calculation 8 12 11 2" xfId="1160" xr:uid="{00000000-0005-0000-0000-0000C7010000}"/>
    <cellStyle name="Calculation 8 12 12" xfId="1161" xr:uid="{00000000-0005-0000-0000-0000C8010000}"/>
    <cellStyle name="Calculation 8 12 12 2" xfId="1162" xr:uid="{00000000-0005-0000-0000-0000C9010000}"/>
    <cellStyle name="Calculation 8 12 13" xfId="1163" xr:uid="{00000000-0005-0000-0000-0000CA010000}"/>
    <cellStyle name="Calculation 8 12 13 2" xfId="1164" xr:uid="{00000000-0005-0000-0000-0000CB010000}"/>
    <cellStyle name="Calculation 8 12 14" xfId="1165" xr:uid="{00000000-0005-0000-0000-0000CC010000}"/>
    <cellStyle name="Calculation 8 12 14 2" xfId="1166" xr:uid="{00000000-0005-0000-0000-0000CD010000}"/>
    <cellStyle name="Calculation 8 12 15" xfId="1167" xr:uid="{00000000-0005-0000-0000-0000CE010000}"/>
    <cellStyle name="Calculation 8 12 15 2" xfId="1168" xr:uid="{00000000-0005-0000-0000-0000CF010000}"/>
    <cellStyle name="Calculation 8 12 16" xfId="1169" xr:uid="{00000000-0005-0000-0000-0000D0010000}"/>
    <cellStyle name="Calculation 8 12 2" xfId="1170" xr:uid="{00000000-0005-0000-0000-0000D1010000}"/>
    <cellStyle name="Calculation 8 12 2 2" xfId="1171" xr:uid="{00000000-0005-0000-0000-0000D2010000}"/>
    <cellStyle name="Calculation 8 12 3" xfId="1172" xr:uid="{00000000-0005-0000-0000-0000D3010000}"/>
    <cellStyle name="Calculation 8 12 3 2" xfId="1173" xr:uid="{00000000-0005-0000-0000-0000D4010000}"/>
    <cellStyle name="Calculation 8 12 4" xfId="1174" xr:uid="{00000000-0005-0000-0000-0000D5010000}"/>
    <cellStyle name="Calculation 8 12 4 2" xfId="1175" xr:uid="{00000000-0005-0000-0000-0000D6010000}"/>
    <cellStyle name="Calculation 8 12 5" xfId="1176" xr:uid="{00000000-0005-0000-0000-0000D7010000}"/>
    <cellStyle name="Calculation 8 12 5 2" xfId="1177" xr:uid="{00000000-0005-0000-0000-0000D8010000}"/>
    <cellStyle name="Calculation 8 12 6" xfId="1178" xr:uid="{00000000-0005-0000-0000-0000D9010000}"/>
    <cellStyle name="Calculation 8 12 6 2" xfId="1179" xr:uid="{00000000-0005-0000-0000-0000DA010000}"/>
    <cellStyle name="Calculation 8 12 7" xfId="1180" xr:uid="{00000000-0005-0000-0000-0000DB010000}"/>
    <cellStyle name="Calculation 8 12 7 2" xfId="1181" xr:uid="{00000000-0005-0000-0000-0000DC010000}"/>
    <cellStyle name="Calculation 8 12 8" xfId="1182" xr:uid="{00000000-0005-0000-0000-0000DD010000}"/>
    <cellStyle name="Calculation 8 12 8 2" xfId="1183" xr:uid="{00000000-0005-0000-0000-0000DE010000}"/>
    <cellStyle name="Calculation 8 12 9" xfId="1184" xr:uid="{00000000-0005-0000-0000-0000DF010000}"/>
    <cellStyle name="Calculation 8 12 9 2" xfId="1185" xr:uid="{00000000-0005-0000-0000-0000E0010000}"/>
    <cellStyle name="Calculation 8 13" xfId="1186" xr:uid="{00000000-0005-0000-0000-0000E1010000}"/>
    <cellStyle name="Calculation 8 13 10" xfId="1187" xr:uid="{00000000-0005-0000-0000-0000E2010000}"/>
    <cellStyle name="Calculation 8 13 10 2" xfId="1188" xr:uid="{00000000-0005-0000-0000-0000E3010000}"/>
    <cellStyle name="Calculation 8 13 11" xfId="1189" xr:uid="{00000000-0005-0000-0000-0000E4010000}"/>
    <cellStyle name="Calculation 8 13 11 2" xfId="1190" xr:uid="{00000000-0005-0000-0000-0000E5010000}"/>
    <cellStyle name="Calculation 8 13 12" xfId="1191" xr:uid="{00000000-0005-0000-0000-0000E6010000}"/>
    <cellStyle name="Calculation 8 13 12 2" xfId="1192" xr:uid="{00000000-0005-0000-0000-0000E7010000}"/>
    <cellStyle name="Calculation 8 13 13" xfId="1193" xr:uid="{00000000-0005-0000-0000-0000E8010000}"/>
    <cellStyle name="Calculation 8 13 13 2" xfId="1194" xr:uid="{00000000-0005-0000-0000-0000E9010000}"/>
    <cellStyle name="Calculation 8 13 14" xfId="1195" xr:uid="{00000000-0005-0000-0000-0000EA010000}"/>
    <cellStyle name="Calculation 8 13 14 2" xfId="1196" xr:uid="{00000000-0005-0000-0000-0000EB010000}"/>
    <cellStyle name="Calculation 8 13 15" xfId="1197" xr:uid="{00000000-0005-0000-0000-0000EC010000}"/>
    <cellStyle name="Calculation 8 13 15 2" xfId="1198" xr:uid="{00000000-0005-0000-0000-0000ED010000}"/>
    <cellStyle name="Calculation 8 13 16" xfId="1199" xr:uid="{00000000-0005-0000-0000-0000EE010000}"/>
    <cellStyle name="Calculation 8 13 2" xfId="1200" xr:uid="{00000000-0005-0000-0000-0000EF010000}"/>
    <cellStyle name="Calculation 8 13 2 2" xfId="1201" xr:uid="{00000000-0005-0000-0000-0000F0010000}"/>
    <cellStyle name="Calculation 8 13 3" xfId="1202" xr:uid="{00000000-0005-0000-0000-0000F1010000}"/>
    <cellStyle name="Calculation 8 13 3 2" xfId="1203" xr:uid="{00000000-0005-0000-0000-0000F2010000}"/>
    <cellStyle name="Calculation 8 13 4" xfId="1204" xr:uid="{00000000-0005-0000-0000-0000F3010000}"/>
    <cellStyle name="Calculation 8 13 4 2" xfId="1205" xr:uid="{00000000-0005-0000-0000-0000F4010000}"/>
    <cellStyle name="Calculation 8 13 5" xfId="1206" xr:uid="{00000000-0005-0000-0000-0000F5010000}"/>
    <cellStyle name="Calculation 8 13 5 2" xfId="1207" xr:uid="{00000000-0005-0000-0000-0000F6010000}"/>
    <cellStyle name="Calculation 8 13 6" xfId="1208" xr:uid="{00000000-0005-0000-0000-0000F7010000}"/>
    <cellStyle name="Calculation 8 13 6 2" xfId="1209" xr:uid="{00000000-0005-0000-0000-0000F8010000}"/>
    <cellStyle name="Calculation 8 13 7" xfId="1210" xr:uid="{00000000-0005-0000-0000-0000F9010000}"/>
    <cellStyle name="Calculation 8 13 7 2" xfId="1211" xr:uid="{00000000-0005-0000-0000-0000FA010000}"/>
    <cellStyle name="Calculation 8 13 8" xfId="1212" xr:uid="{00000000-0005-0000-0000-0000FB010000}"/>
    <cellStyle name="Calculation 8 13 8 2" xfId="1213" xr:uid="{00000000-0005-0000-0000-0000FC010000}"/>
    <cellStyle name="Calculation 8 13 9" xfId="1214" xr:uid="{00000000-0005-0000-0000-0000FD010000}"/>
    <cellStyle name="Calculation 8 13 9 2" xfId="1215" xr:uid="{00000000-0005-0000-0000-0000FE010000}"/>
    <cellStyle name="Calculation 8 14" xfId="1216" xr:uid="{00000000-0005-0000-0000-0000FF010000}"/>
    <cellStyle name="Calculation 8 14 10" xfId="1217" xr:uid="{00000000-0005-0000-0000-000000020000}"/>
    <cellStyle name="Calculation 8 14 10 2" xfId="1218" xr:uid="{00000000-0005-0000-0000-000001020000}"/>
    <cellStyle name="Calculation 8 14 11" xfId="1219" xr:uid="{00000000-0005-0000-0000-000002020000}"/>
    <cellStyle name="Calculation 8 14 11 2" xfId="1220" xr:uid="{00000000-0005-0000-0000-000003020000}"/>
    <cellStyle name="Calculation 8 14 12" xfId="1221" xr:uid="{00000000-0005-0000-0000-000004020000}"/>
    <cellStyle name="Calculation 8 14 12 2" xfId="1222" xr:uid="{00000000-0005-0000-0000-000005020000}"/>
    <cellStyle name="Calculation 8 14 13" xfId="1223" xr:uid="{00000000-0005-0000-0000-000006020000}"/>
    <cellStyle name="Calculation 8 14 13 2" xfId="1224" xr:uid="{00000000-0005-0000-0000-000007020000}"/>
    <cellStyle name="Calculation 8 14 14" xfId="1225" xr:uid="{00000000-0005-0000-0000-000008020000}"/>
    <cellStyle name="Calculation 8 14 14 2" xfId="1226" xr:uid="{00000000-0005-0000-0000-000009020000}"/>
    <cellStyle name="Calculation 8 14 15" xfId="1227" xr:uid="{00000000-0005-0000-0000-00000A020000}"/>
    <cellStyle name="Calculation 8 14 2" xfId="1228" xr:uid="{00000000-0005-0000-0000-00000B020000}"/>
    <cellStyle name="Calculation 8 14 2 2" xfId="1229" xr:uid="{00000000-0005-0000-0000-00000C020000}"/>
    <cellStyle name="Calculation 8 14 3" xfId="1230" xr:uid="{00000000-0005-0000-0000-00000D020000}"/>
    <cellStyle name="Calculation 8 14 3 2" xfId="1231" xr:uid="{00000000-0005-0000-0000-00000E020000}"/>
    <cellStyle name="Calculation 8 14 4" xfId="1232" xr:uid="{00000000-0005-0000-0000-00000F020000}"/>
    <cellStyle name="Calculation 8 14 4 2" xfId="1233" xr:uid="{00000000-0005-0000-0000-000010020000}"/>
    <cellStyle name="Calculation 8 14 5" xfId="1234" xr:uid="{00000000-0005-0000-0000-000011020000}"/>
    <cellStyle name="Calculation 8 14 5 2" xfId="1235" xr:uid="{00000000-0005-0000-0000-000012020000}"/>
    <cellStyle name="Calculation 8 14 6" xfId="1236" xr:uid="{00000000-0005-0000-0000-000013020000}"/>
    <cellStyle name="Calculation 8 14 6 2" xfId="1237" xr:uid="{00000000-0005-0000-0000-000014020000}"/>
    <cellStyle name="Calculation 8 14 7" xfId="1238" xr:uid="{00000000-0005-0000-0000-000015020000}"/>
    <cellStyle name="Calculation 8 14 7 2" xfId="1239" xr:uid="{00000000-0005-0000-0000-000016020000}"/>
    <cellStyle name="Calculation 8 14 8" xfId="1240" xr:uid="{00000000-0005-0000-0000-000017020000}"/>
    <cellStyle name="Calculation 8 14 8 2" xfId="1241" xr:uid="{00000000-0005-0000-0000-000018020000}"/>
    <cellStyle name="Calculation 8 14 9" xfId="1242" xr:uid="{00000000-0005-0000-0000-000019020000}"/>
    <cellStyle name="Calculation 8 14 9 2" xfId="1243" xr:uid="{00000000-0005-0000-0000-00001A020000}"/>
    <cellStyle name="Calculation 8 15" xfId="1244" xr:uid="{00000000-0005-0000-0000-00001B020000}"/>
    <cellStyle name="Calculation 8 15 2" xfId="1245" xr:uid="{00000000-0005-0000-0000-00001C020000}"/>
    <cellStyle name="Calculation 8 16" xfId="1246" xr:uid="{00000000-0005-0000-0000-00001D020000}"/>
    <cellStyle name="Calculation 8 16 2" xfId="1247" xr:uid="{00000000-0005-0000-0000-00001E020000}"/>
    <cellStyle name="Calculation 8 17" xfId="1248" xr:uid="{00000000-0005-0000-0000-00001F020000}"/>
    <cellStyle name="Calculation 8 17 2" xfId="1249" xr:uid="{00000000-0005-0000-0000-000020020000}"/>
    <cellStyle name="Calculation 8 18" xfId="1250" xr:uid="{00000000-0005-0000-0000-000021020000}"/>
    <cellStyle name="Calculation 8 18 2" xfId="1251" xr:uid="{00000000-0005-0000-0000-000022020000}"/>
    <cellStyle name="Calculation 8 19" xfId="1252" xr:uid="{00000000-0005-0000-0000-000023020000}"/>
    <cellStyle name="Calculation 8 19 2" xfId="1253" xr:uid="{00000000-0005-0000-0000-000024020000}"/>
    <cellStyle name="Calculation 8 2" xfId="1254" xr:uid="{00000000-0005-0000-0000-000025020000}"/>
    <cellStyle name="Calculation 8 2 10" xfId="1255" xr:uid="{00000000-0005-0000-0000-000026020000}"/>
    <cellStyle name="Calculation 8 2 10 10" xfId="1256" xr:uid="{00000000-0005-0000-0000-000027020000}"/>
    <cellStyle name="Calculation 8 2 10 10 2" xfId="1257" xr:uid="{00000000-0005-0000-0000-000028020000}"/>
    <cellStyle name="Calculation 8 2 10 11" xfId="1258" xr:uid="{00000000-0005-0000-0000-000029020000}"/>
    <cellStyle name="Calculation 8 2 10 11 2" xfId="1259" xr:uid="{00000000-0005-0000-0000-00002A020000}"/>
    <cellStyle name="Calculation 8 2 10 12" xfId="1260" xr:uid="{00000000-0005-0000-0000-00002B020000}"/>
    <cellStyle name="Calculation 8 2 10 12 2" xfId="1261" xr:uid="{00000000-0005-0000-0000-00002C020000}"/>
    <cellStyle name="Calculation 8 2 10 13" xfId="1262" xr:uid="{00000000-0005-0000-0000-00002D020000}"/>
    <cellStyle name="Calculation 8 2 10 13 2" xfId="1263" xr:uid="{00000000-0005-0000-0000-00002E020000}"/>
    <cellStyle name="Calculation 8 2 10 14" xfId="1264" xr:uid="{00000000-0005-0000-0000-00002F020000}"/>
    <cellStyle name="Calculation 8 2 10 14 2" xfId="1265" xr:uid="{00000000-0005-0000-0000-000030020000}"/>
    <cellStyle name="Calculation 8 2 10 15" xfId="1266" xr:uid="{00000000-0005-0000-0000-000031020000}"/>
    <cellStyle name="Calculation 8 2 10 15 2" xfId="1267" xr:uid="{00000000-0005-0000-0000-000032020000}"/>
    <cellStyle name="Calculation 8 2 10 16" xfId="1268" xr:uid="{00000000-0005-0000-0000-000033020000}"/>
    <cellStyle name="Calculation 8 2 10 16 2" xfId="1269" xr:uid="{00000000-0005-0000-0000-000034020000}"/>
    <cellStyle name="Calculation 8 2 10 17" xfId="1270" xr:uid="{00000000-0005-0000-0000-000035020000}"/>
    <cellStyle name="Calculation 8 2 10 17 2" xfId="1271" xr:uid="{00000000-0005-0000-0000-000036020000}"/>
    <cellStyle name="Calculation 8 2 10 18" xfId="1272" xr:uid="{00000000-0005-0000-0000-000037020000}"/>
    <cellStyle name="Calculation 8 2 10 2" xfId="1273" xr:uid="{00000000-0005-0000-0000-000038020000}"/>
    <cellStyle name="Calculation 8 2 10 2 2" xfId="1274" xr:uid="{00000000-0005-0000-0000-000039020000}"/>
    <cellStyle name="Calculation 8 2 10 3" xfId="1275" xr:uid="{00000000-0005-0000-0000-00003A020000}"/>
    <cellStyle name="Calculation 8 2 10 3 2" xfId="1276" xr:uid="{00000000-0005-0000-0000-00003B020000}"/>
    <cellStyle name="Calculation 8 2 10 4" xfId="1277" xr:uid="{00000000-0005-0000-0000-00003C020000}"/>
    <cellStyle name="Calculation 8 2 10 4 2" xfId="1278" xr:uid="{00000000-0005-0000-0000-00003D020000}"/>
    <cellStyle name="Calculation 8 2 10 5" xfId="1279" xr:uid="{00000000-0005-0000-0000-00003E020000}"/>
    <cellStyle name="Calculation 8 2 10 5 2" xfId="1280" xr:uid="{00000000-0005-0000-0000-00003F020000}"/>
    <cellStyle name="Calculation 8 2 10 6" xfId="1281" xr:uid="{00000000-0005-0000-0000-000040020000}"/>
    <cellStyle name="Calculation 8 2 10 6 2" xfId="1282" xr:uid="{00000000-0005-0000-0000-000041020000}"/>
    <cellStyle name="Calculation 8 2 10 7" xfId="1283" xr:uid="{00000000-0005-0000-0000-000042020000}"/>
    <cellStyle name="Calculation 8 2 10 7 2" xfId="1284" xr:uid="{00000000-0005-0000-0000-000043020000}"/>
    <cellStyle name="Calculation 8 2 10 8" xfId="1285" xr:uid="{00000000-0005-0000-0000-000044020000}"/>
    <cellStyle name="Calculation 8 2 10 8 2" xfId="1286" xr:uid="{00000000-0005-0000-0000-000045020000}"/>
    <cellStyle name="Calculation 8 2 10 9" xfId="1287" xr:uid="{00000000-0005-0000-0000-000046020000}"/>
    <cellStyle name="Calculation 8 2 10 9 2" xfId="1288" xr:uid="{00000000-0005-0000-0000-000047020000}"/>
    <cellStyle name="Calculation 8 2 11" xfId="1289" xr:uid="{00000000-0005-0000-0000-000048020000}"/>
    <cellStyle name="Calculation 8 2 11 10" xfId="1290" xr:uid="{00000000-0005-0000-0000-000049020000}"/>
    <cellStyle name="Calculation 8 2 11 10 2" xfId="1291" xr:uid="{00000000-0005-0000-0000-00004A020000}"/>
    <cellStyle name="Calculation 8 2 11 11" xfId="1292" xr:uid="{00000000-0005-0000-0000-00004B020000}"/>
    <cellStyle name="Calculation 8 2 11 11 2" xfId="1293" xr:uid="{00000000-0005-0000-0000-00004C020000}"/>
    <cellStyle name="Calculation 8 2 11 12" xfId="1294" xr:uid="{00000000-0005-0000-0000-00004D020000}"/>
    <cellStyle name="Calculation 8 2 11 12 2" xfId="1295" xr:uid="{00000000-0005-0000-0000-00004E020000}"/>
    <cellStyle name="Calculation 8 2 11 13" xfId="1296" xr:uid="{00000000-0005-0000-0000-00004F020000}"/>
    <cellStyle name="Calculation 8 2 11 13 2" xfId="1297" xr:uid="{00000000-0005-0000-0000-000050020000}"/>
    <cellStyle name="Calculation 8 2 11 14" xfId="1298" xr:uid="{00000000-0005-0000-0000-000051020000}"/>
    <cellStyle name="Calculation 8 2 11 14 2" xfId="1299" xr:uid="{00000000-0005-0000-0000-000052020000}"/>
    <cellStyle name="Calculation 8 2 11 15" xfId="1300" xr:uid="{00000000-0005-0000-0000-000053020000}"/>
    <cellStyle name="Calculation 8 2 11 15 2" xfId="1301" xr:uid="{00000000-0005-0000-0000-000054020000}"/>
    <cellStyle name="Calculation 8 2 11 16" xfId="1302" xr:uid="{00000000-0005-0000-0000-000055020000}"/>
    <cellStyle name="Calculation 8 2 11 2" xfId="1303" xr:uid="{00000000-0005-0000-0000-000056020000}"/>
    <cellStyle name="Calculation 8 2 11 2 2" xfId="1304" xr:uid="{00000000-0005-0000-0000-000057020000}"/>
    <cellStyle name="Calculation 8 2 11 3" xfId="1305" xr:uid="{00000000-0005-0000-0000-000058020000}"/>
    <cellStyle name="Calculation 8 2 11 3 2" xfId="1306" xr:uid="{00000000-0005-0000-0000-000059020000}"/>
    <cellStyle name="Calculation 8 2 11 4" xfId="1307" xr:uid="{00000000-0005-0000-0000-00005A020000}"/>
    <cellStyle name="Calculation 8 2 11 4 2" xfId="1308" xr:uid="{00000000-0005-0000-0000-00005B020000}"/>
    <cellStyle name="Calculation 8 2 11 5" xfId="1309" xr:uid="{00000000-0005-0000-0000-00005C020000}"/>
    <cellStyle name="Calculation 8 2 11 5 2" xfId="1310" xr:uid="{00000000-0005-0000-0000-00005D020000}"/>
    <cellStyle name="Calculation 8 2 11 6" xfId="1311" xr:uid="{00000000-0005-0000-0000-00005E020000}"/>
    <cellStyle name="Calculation 8 2 11 6 2" xfId="1312" xr:uid="{00000000-0005-0000-0000-00005F020000}"/>
    <cellStyle name="Calculation 8 2 11 7" xfId="1313" xr:uid="{00000000-0005-0000-0000-000060020000}"/>
    <cellStyle name="Calculation 8 2 11 7 2" xfId="1314" xr:uid="{00000000-0005-0000-0000-000061020000}"/>
    <cellStyle name="Calculation 8 2 11 8" xfId="1315" xr:uid="{00000000-0005-0000-0000-000062020000}"/>
    <cellStyle name="Calculation 8 2 11 8 2" xfId="1316" xr:uid="{00000000-0005-0000-0000-000063020000}"/>
    <cellStyle name="Calculation 8 2 11 9" xfId="1317" xr:uid="{00000000-0005-0000-0000-000064020000}"/>
    <cellStyle name="Calculation 8 2 11 9 2" xfId="1318" xr:uid="{00000000-0005-0000-0000-000065020000}"/>
    <cellStyle name="Calculation 8 2 12" xfId="1319" xr:uid="{00000000-0005-0000-0000-000066020000}"/>
    <cellStyle name="Calculation 8 2 12 10" xfId="1320" xr:uid="{00000000-0005-0000-0000-000067020000}"/>
    <cellStyle name="Calculation 8 2 12 10 2" xfId="1321" xr:uid="{00000000-0005-0000-0000-000068020000}"/>
    <cellStyle name="Calculation 8 2 12 11" xfId="1322" xr:uid="{00000000-0005-0000-0000-000069020000}"/>
    <cellStyle name="Calculation 8 2 12 11 2" xfId="1323" xr:uid="{00000000-0005-0000-0000-00006A020000}"/>
    <cellStyle name="Calculation 8 2 12 12" xfId="1324" xr:uid="{00000000-0005-0000-0000-00006B020000}"/>
    <cellStyle name="Calculation 8 2 12 12 2" xfId="1325" xr:uid="{00000000-0005-0000-0000-00006C020000}"/>
    <cellStyle name="Calculation 8 2 12 13" xfId="1326" xr:uid="{00000000-0005-0000-0000-00006D020000}"/>
    <cellStyle name="Calculation 8 2 12 13 2" xfId="1327" xr:uid="{00000000-0005-0000-0000-00006E020000}"/>
    <cellStyle name="Calculation 8 2 12 14" xfId="1328" xr:uid="{00000000-0005-0000-0000-00006F020000}"/>
    <cellStyle name="Calculation 8 2 12 14 2" xfId="1329" xr:uid="{00000000-0005-0000-0000-000070020000}"/>
    <cellStyle name="Calculation 8 2 12 15" xfId="1330" xr:uid="{00000000-0005-0000-0000-000071020000}"/>
    <cellStyle name="Calculation 8 2 12 15 2" xfId="1331" xr:uid="{00000000-0005-0000-0000-000072020000}"/>
    <cellStyle name="Calculation 8 2 12 16" xfId="1332" xr:uid="{00000000-0005-0000-0000-000073020000}"/>
    <cellStyle name="Calculation 8 2 12 2" xfId="1333" xr:uid="{00000000-0005-0000-0000-000074020000}"/>
    <cellStyle name="Calculation 8 2 12 2 2" xfId="1334" xr:uid="{00000000-0005-0000-0000-000075020000}"/>
    <cellStyle name="Calculation 8 2 12 3" xfId="1335" xr:uid="{00000000-0005-0000-0000-000076020000}"/>
    <cellStyle name="Calculation 8 2 12 3 2" xfId="1336" xr:uid="{00000000-0005-0000-0000-000077020000}"/>
    <cellStyle name="Calculation 8 2 12 4" xfId="1337" xr:uid="{00000000-0005-0000-0000-000078020000}"/>
    <cellStyle name="Calculation 8 2 12 4 2" xfId="1338" xr:uid="{00000000-0005-0000-0000-000079020000}"/>
    <cellStyle name="Calculation 8 2 12 5" xfId="1339" xr:uid="{00000000-0005-0000-0000-00007A020000}"/>
    <cellStyle name="Calculation 8 2 12 5 2" xfId="1340" xr:uid="{00000000-0005-0000-0000-00007B020000}"/>
    <cellStyle name="Calculation 8 2 12 6" xfId="1341" xr:uid="{00000000-0005-0000-0000-00007C020000}"/>
    <cellStyle name="Calculation 8 2 12 6 2" xfId="1342" xr:uid="{00000000-0005-0000-0000-00007D020000}"/>
    <cellStyle name="Calculation 8 2 12 7" xfId="1343" xr:uid="{00000000-0005-0000-0000-00007E020000}"/>
    <cellStyle name="Calculation 8 2 12 7 2" xfId="1344" xr:uid="{00000000-0005-0000-0000-00007F020000}"/>
    <cellStyle name="Calculation 8 2 12 8" xfId="1345" xr:uid="{00000000-0005-0000-0000-000080020000}"/>
    <cellStyle name="Calculation 8 2 12 8 2" xfId="1346" xr:uid="{00000000-0005-0000-0000-000081020000}"/>
    <cellStyle name="Calculation 8 2 12 9" xfId="1347" xr:uid="{00000000-0005-0000-0000-000082020000}"/>
    <cellStyle name="Calculation 8 2 12 9 2" xfId="1348" xr:uid="{00000000-0005-0000-0000-000083020000}"/>
    <cellStyle name="Calculation 8 2 13" xfId="1349" xr:uid="{00000000-0005-0000-0000-000084020000}"/>
    <cellStyle name="Calculation 8 2 13 10" xfId="1350" xr:uid="{00000000-0005-0000-0000-000085020000}"/>
    <cellStyle name="Calculation 8 2 13 10 2" xfId="1351" xr:uid="{00000000-0005-0000-0000-000086020000}"/>
    <cellStyle name="Calculation 8 2 13 11" xfId="1352" xr:uid="{00000000-0005-0000-0000-000087020000}"/>
    <cellStyle name="Calculation 8 2 13 11 2" xfId="1353" xr:uid="{00000000-0005-0000-0000-000088020000}"/>
    <cellStyle name="Calculation 8 2 13 12" xfId="1354" xr:uid="{00000000-0005-0000-0000-000089020000}"/>
    <cellStyle name="Calculation 8 2 13 12 2" xfId="1355" xr:uid="{00000000-0005-0000-0000-00008A020000}"/>
    <cellStyle name="Calculation 8 2 13 13" xfId="1356" xr:uid="{00000000-0005-0000-0000-00008B020000}"/>
    <cellStyle name="Calculation 8 2 13 13 2" xfId="1357" xr:uid="{00000000-0005-0000-0000-00008C020000}"/>
    <cellStyle name="Calculation 8 2 13 14" xfId="1358" xr:uid="{00000000-0005-0000-0000-00008D020000}"/>
    <cellStyle name="Calculation 8 2 13 14 2" xfId="1359" xr:uid="{00000000-0005-0000-0000-00008E020000}"/>
    <cellStyle name="Calculation 8 2 13 15" xfId="1360" xr:uid="{00000000-0005-0000-0000-00008F020000}"/>
    <cellStyle name="Calculation 8 2 13 2" xfId="1361" xr:uid="{00000000-0005-0000-0000-000090020000}"/>
    <cellStyle name="Calculation 8 2 13 2 2" xfId="1362" xr:uid="{00000000-0005-0000-0000-000091020000}"/>
    <cellStyle name="Calculation 8 2 13 3" xfId="1363" xr:uid="{00000000-0005-0000-0000-000092020000}"/>
    <cellStyle name="Calculation 8 2 13 3 2" xfId="1364" xr:uid="{00000000-0005-0000-0000-000093020000}"/>
    <cellStyle name="Calculation 8 2 13 4" xfId="1365" xr:uid="{00000000-0005-0000-0000-000094020000}"/>
    <cellStyle name="Calculation 8 2 13 4 2" xfId="1366" xr:uid="{00000000-0005-0000-0000-000095020000}"/>
    <cellStyle name="Calculation 8 2 13 5" xfId="1367" xr:uid="{00000000-0005-0000-0000-000096020000}"/>
    <cellStyle name="Calculation 8 2 13 5 2" xfId="1368" xr:uid="{00000000-0005-0000-0000-000097020000}"/>
    <cellStyle name="Calculation 8 2 13 6" xfId="1369" xr:uid="{00000000-0005-0000-0000-000098020000}"/>
    <cellStyle name="Calculation 8 2 13 6 2" xfId="1370" xr:uid="{00000000-0005-0000-0000-000099020000}"/>
    <cellStyle name="Calculation 8 2 13 7" xfId="1371" xr:uid="{00000000-0005-0000-0000-00009A020000}"/>
    <cellStyle name="Calculation 8 2 13 7 2" xfId="1372" xr:uid="{00000000-0005-0000-0000-00009B020000}"/>
    <cellStyle name="Calculation 8 2 13 8" xfId="1373" xr:uid="{00000000-0005-0000-0000-00009C020000}"/>
    <cellStyle name="Calculation 8 2 13 8 2" xfId="1374" xr:uid="{00000000-0005-0000-0000-00009D020000}"/>
    <cellStyle name="Calculation 8 2 13 9" xfId="1375" xr:uid="{00000000-0005-0000-0000-00009E020000}"/>
    <cellStyle name="Calculation 8 2 13 9 2" xfId="1376" xr:uid="{00000000-0005-0000-0000-00009F020000}"/>
    <cellStyle name="Calculation 8 2 14" xfId="1377" xr:uid="{00000000-0005-0000-0000-0000A0020000}"/>
    <cellStyle name="Calculation 8 2 14 2" xfId="1378" xr:uid="{00000000-0005-0000-0000-0000A1020000}"/>
    <cellStyle name="Calculation 8 2 15" xfId="1379" xr:uid="{00000000-0005-0000-0000-0000A2020000}"/>
    <cellStyle name="Calculation 8 2 15 2" xfId="1380" xr:uid="{00000000-0005-0000-0000-0000A3020000}"/>
    <cellStyle name="Calculation 8 2 16" xfId="1381" xr:uid="{00000000-0005-0000-0000-0000A4020000}"/>
    <cellStyle name="Calculation 8 2 16 2" xfId="1382" xr:uid="{00000000-0005-0000-0000-0000A5020000}"/>
    <cellStyle name="Calculation 8 2 17" xfId="1383" xr:uid="{00000000-0005-0000-0000-0000A6020000}"/>
    <cellStyle name="Calculation 8 2 17 2" xfId="1384" xr:uid="{00000000-0005-0000-0000-0000A7020000}"/>
    <cellStyle name="Calculation 8 2 18" xfId="1385" xr:uid="{00000000-0005-0000-0000-0000A8020000}"/>
    <cellStyle name="Calculation 8 2 18 2" xfId="1386" xr:uid="{00000000-0005-0000-0000-0000A9020000}"/>
    <cellStyle name="Calculation 8 2 19" xfId="1387" xr:uid="{00000000-0005-0000-0000-0000AA020000}"/>
    <cellStyle name="Calculation 8 2 19 2" xfId="1388" xr:uid="{00000000-0005-0000-0000-0000AB020000}"/>
    <cellStyle name="Calculation 8 2 2" xfId="1389" xr:uid="{00000000-0005-0000-0000-0000AC020000}"/>
    <cellStyle name="Calculation 8 2 2 10" xfId="1390" xr:uid="{00000000-0005-0000-0000-0000AD020000}"/>
    <cellStyle name="Calculation 8 2 2 10 2" xfId="1391" xr:uid="{00000000-0005-0000-0000-0000AE020000}"/>
    <cellStyle name="Calculation 8 2 2 11" xfId="1392" xr:uid="{00000000-0005-0000-0000-0000AF020000}"/>
    <cellStyle name="Calculation 8 2 2 11 2" xfId="1393" xr:uid="{00000000-0005-0000-0000-0000B0020000}"/>
    <cellStyle name="Calculation 8 2 2 12" xfId="1394" xr:uid="{00000000-0005-0000-0000-0000B1020000}"/>
    <cellStyle name="Calculation 8 2 2 12 2" xfId="1395" xr:uid="{00000000-0005-0000-0000-0000B2020000}"/>
    <cellStyle name="Calculation 8 2 2 13" xfId="1396" xr:uid="{00000000-0005-0000-0000-0000B3020000}"/>
    <cellStyle name="Calculation 8 2 2 13 2" xfId="1397" xr:uid="{00000000-0005-0000-0000-0000B4020000}"/>
    <cellStyle name="Calculation 8 2 2 14" xfId="1398" xr:uid="{00000000-0005-0000-0000-0000B5020000}"/>
    <cellStyle name="Calculation 8 2 2 14 2" xfId="1399" xr:uid="{00000000-0005-0000-0000-0000B6020000}"/>
    <cellStyle name="Calculation 8 2 2 15" xfId="1400" xr:uid="{00000000-0005-0000-0000-0000B7020000}"/>
    <cellStyle name="Calculation 8 2 2 15 2" xfId="1401" xr:uid="{00000000-0005-0000-0000-0000B8020000}"/>
    <cellStyle name="Calculation 8 2 2 16" xfId="1402" xr:uid="{00000000-0005-0000-0000-0000B9020000}"/>
    <cellStyle name="Calculation 8 2 2 16 2" xfId="1403" xr:uid="{00000000-0005-0000-0000-0000BA020000}"/>
    <cellStyle name="Calculation 8 2 2 17" xfId="1404" xr:uid="{00000000-0005-0000-0000-0000BB020000}"/>
    <cellStyle name="Calculation 8 2 2 17 2" xfId="1405" xr:uid="{00000000-0005-0000-0000-0000BC020000}"/>
    <cellStyle name="Calculation 8 2 2 18" xfId="1406" xr:uid="{00000000-0005-0000-0000-0000BD020000}"/>
    <cellStyle name="Calculation 8 2 2 18 2" xfId="1407" xr:uid="{00000000-0005-0000-0000-0000BE020000}"/>
    <cellStyle name="Calculation 8 2 2 19" xfId="1408" xr:uid="{00000000-0005-0000-0000-0000BF020000}"/>
    <cellStyle name="Calculation 8 2 2 19 2" xfId="1409" xr:uid="{00000000-0005-0000-0000-0000C0020000}"/>
    <cellStyle name="Calculation 8 2 2 2" xfId="1410" xr:uid="{00000000-0005-0000-0000-0000C1020000}"/>
    <cellStyle name="Calculation 8 2 2 2 10" xfId="1411" xr:uid="{00000000-0005-0000-0000-0000C2020000}"/>
    <cellStyle name="Calculation 8 2 2 2 10 2" xfId="1412" xr:uid="{00000000-0005-0000-0000-0000C3020000}"/>
    <cellStyle name="Calculation 8 2 2 2 11" xfId="1413" xr:uid="{00000000-0005-0000-0000-0000C4020000}"/>
    <cellStyle name="Calculation 8 2 2 2 11 2" xfId="1414" xr:uid="{00000000-0005-0000-0000-0000C5020000}"/>
    <cellStyle name="Calculation 8 2 2 2 12" xfId="1415" xr:uid="{00000000-0005-0000-0000-0000C6020000}"/>
    <cellStyle name="Calculation 8 2 2 2 12 2" xfId="1416" xr:uid="{00000000-0005-0000-0000-0000C7020000}"/>
    <cellStyle name="Calculation 8 2 2 2 13" xfId="1417" xr:uid="{00000000-0005-0000-0000-0000C8020000}"/>
    <cellStyle name="Calculation 8 2 2 2 13 2" xfId="1418" xr:uid="{00000000-0005-0000-0000-0000C9020000}"/>
    <cellStyle name="Calculation 8 2 2 2 14" xfId="1419" xr:uid="{00000000-0005-0000-0000-0000CA020000}"/>
    <cellStyle name="Calculation 8 2 2 2 14 2" xfId="1420" xr:uid="{00000000-0005-0000-0000-0000CB020000}"/>
    <cellStyle name="Calculation 8 2 2 2 15" xfId="1421" xr:uid="{00000000-0005-0000-0000-0000CC020000}"/>
    <cellStyle name="Calculation 8 2 2 2 15 2" xfId="1422" xr:uid="{00000000-0005-0000-0000-0000CD020000}"/>
    <cellStyle name="Calculation 8 2 2 2 16" xfId="1423" xr:uid="{00000000-0005-0000-0000-0000CE020000}"/>
    <cellStyle name="Calculation 8 2 2 2 16 2" xfId="1424" xr:uid="{00000000-0005-0000-0000-0000CF020000}"/>
    <cellStyle name="Calculation 8 2 2 2 17" xfId="1425" xr:uid="{00000000-0005-0000-0000-0000D0020000}"/>
    <cellStyle name="Calculation 8 2 2 2 17 2" xfId="1426" xr:uid="{00000000-0005-0000-0000-0000D1020000}"/>
    <cellStyle name="Calculation 8 2 2 2 18" xfId="1427" xr:uid="{00000000-0005-0000-0000-0000D2020000}"/>
    <cellStyle name="Calculation 8 2 2 2 18 2" xfId="1428" xr:uid="{00000000-0005-0000-0000-0000D3020000}"/>
    <cellStyle name="Calculation 8 2 2 2 19" xfId="1429" xr:uid="{00000000-0005-0000-0000-0000D4020000}"/>
    <cellStyle name="Calculation 8 2 2 2 2" xfId="1430" xr:uid="{00000000-0005-0000-0000-0000D5020000}"/>
    <cellStyle name="Calculation 8 2 2 2 2 2" xfId="1431" xr:uid="{00000000-0005-0000-0000-0000D6020000}"/>
    <cellStyle name="Calculation 8 2 2 2 3" xfId="1432" xr:uid="{00000000-0005-0000-0000-0000D7020000}"/>
    <cellStyle name="Calculation 8 2 2 2 3 2" xfId="1433" xr:uid="{00000000-0005-0000-0000-0000D8020000}"/>
    <cellStyle name="Calculation 8 2 2 2 4" xfId="1434" xr:uid="{00000000-0005-0000-0000-0000D9020000}"/>
    <cellStyle name="Calculation 8 2 2 2 4 2" xfId="1435" xr:uid="{00000000-0005-0000-0000-0000DA020000}"/>
    <cellStyle name="Calculation 8 2 2 2 5" xfId="1436" xr:uid="{00000000-0005-0000-0000-0000DB020000}"/>
    <cellStyle name="Calculation 8 2 2 2 5 2" xfId="1437" xr:uid="{00000000-0005-0000-0000-0000DC020000}"/>
    <cellStyle name="Calculation 8 2 2 2 6" xfId="1438" xr:uid="{00000000-0005-0000-0000-0000DD020000}"/>
    <cellStyle name="Calculation 8 2 2 2 6 2" xfId="1439" xr:uid="{00000000-0005-0000-0000-0000DE020000}"/>
    <cellStyle name="Calculation 8 2 2 2 7" xfId="1440" xr:uid="{00000000-0005-0000-0000-0000DF020000}"/>
    <cellStyle name="Calculation 8 2 2 2 7 2" xfId="1441" xr:uid="{00000000-0005-0000-0000-0000E0020000}"/>
    <cellStyle name="Calculation 8 2 2 2 8" xfId="1442" xr:uid="{00000000-0005-0000-0000-0000E1020000}"/>
    <cellStyle name="Calculation 8 2 2 2 8 2" xfId="1443" xr:uid="{00000000-0005-0000-0000-0000E2020000}"/>
    <cellStyle name="Calculation 8 2 2 2 9" xfId="1444" xr:uid="{00000000-0005-0000-0000-0000E3020000}"/>
    <cellStyle name="Calculation 8 2 2 2 9 2" xfId="1445" xr:uid="{00000000-0005-0000-0000-0000E4020000}"/>
    <cellStyle name="Calculation 8 2 2 20" xfId="1446" xr:uid="{00000000-0005-0000-0000-0000E5020000}"/>
    <cellStyle name="Calculation 8 2 2 3" xfId="1447" xr:uid="{00000000-0005-0000-0000-0000E6020000}"/>
    <cellStyle name="Calculation 8 2 2 3 10" xfId="1448" xr:uid="{00000000-0005-0000-0000-0000E7020000}"/>
    <cellStyle name="Calculation 8 2 2 3 10 2" xfId="1449" xr:uid="{00000000-0005-0000-0000-0000E8020000}"/>
    <cellStyle name="Calculation 8 2 2 3 11" xfId="1450" xr:uid="{00000000-0005-0000-0000-0000E9020000}"/>
    <cellStyle name="Calculation 8 2 2 3 11 2" xfId="1451" xr:uid="{00000000-0005-0000-0000-0000EA020000}"/>
    <cellStyle name="Calculation 8 2 2 3 12" xfId="1452" xr:uid="{00000000-0005-0000-0000-0000EB020000}"/>
    <cellStyle name="Calculation 8 2 2 3 12 2" xfId="1453" xr:uid="{00000000-0005-0000-0000-0000EC020000}"/>
    <cellStyle name="Calculation 8 2 2 3 13" xfId="1454" xr:uid="{00000000-0005-0000-0000-0000ED020000}"/>
    <cellStyle name="Calculation 8 2 2 3 13 2" xfId="1455" xr:uid="{00000000-0005-0000-0000-0000EE020000}"/>
    <cellStyle name="Calculation 8 2 2 3 14" xfId="1456" xr:uid="{00000000-0005-0000-0000-0000EF020000}"/>
    <cellStyle name="Calculation 8 2 2 3 14 2" xfId="1457" xr:uid="{00000000-0005-0000-0000-0000F0020000}"/>
    <cellStyle name="Calculation 8 2 2 3 15" xfId="1458" xr:uid="{00000000-0005-0000-0000-0000F1020000}"/>
    <cellStyle name="Calculation 8 2 2 3 15 2" xfId="1459" xr:uid="{00000000-0005-0000-0000-0000F2020000}"/>
    <cellStyle name="Calculation 8 2 2 3 16" xfId="1460" xr:uid="{00000000-0005-0000-0000-0000F3020000}"/>
    <cellStyle name="Calculation 8 2 2 3 16 2" xfId="1461" xr:uid="{00000000-0005-0000-0000-0000F4020000}"/>
    <cellStyle name="Calculation 8 2 2 3 17" xfId="1462" xr:uid="{00000000-0005-0000-0000-0000F5020000}"/>
    <cellStyle name="Calculation 8 2 2 3 17 2" xfId="1463" xr:uid="{00000000-0005-0000-0000-0000F6020000}"/>
    <cellStyle name="Calculation 8 2 2 3 18" xfId="1464" xr:uid="{00000000-0005-0000-0000-0000F7020000}"/>
    <cellStyle name="Calculation 8 2 2 3 18 2" xfId="1465" xr:uid="{00000000-0005-0000-0000-0000F8020000}"/>
    <cellStyle name="Calculation 8 2 2 3 19" xfId="1466" xr:uid="{00000000-0005-0000-0000-0000F9020000}"/>
    <cellStyle name="Calculation 8 2 2 3 2" xfId="1467" xr:uid="{00000000-0005-0000-0000-0000FA020000}"/>
    <cellStyle name="Calculation 8 2 2 3 2 2" xfId="1468" xr:uid="{00000000-0005-0000-0000-0000FB020000}"/>
    <cellStyle name="Calculation 8 2 2 3 3" xfId="1469" xr:uid="{00000000-0005-0000-0000-0000FC020000}"/>
    <cellStyle name="Calculation 8 2 2 3 3 2" xfId="1470" xr:uid="{00000000-0005-0000-0000-0000FD020000}"/>
    <cellStyle name="Calculation 8 2 2 3 4" xfId="1471" xr:uid="{00000000-0005-0000-0000-0000FE020000}"/>
    <cellStyle name="Calculation 8 2 2 3 4 2" xfId="1472" xr:uid="{00000000-0005-0000-0000-0000FF020000}"/>
    <cellStyle name="Calculation 8 2 2 3 5" xfId="1473" xr:uid="{00000000-0005-0000-0000-000000030000}"/>
    <cellStyle name="Calculation 8 2 2 3 5 2" xfId="1474" xr:uid="{00000000-0005-0000-0000-000001030000}"/>
    <cellStyle name="Calculation 8 2 2 3 6" xfId="1475" xr:uid="{00000000-0005-0000-0000-000002030000}"/>
    <cellStyle name="Calculation 8 2 2 3 6 2" xfId="1476" xr:uid="{00000000-0005-0000-0000-000003030000}"/>
    <cellStyle name="Calculation 8 2 2 3 7" xfId="1477" xr:uid="{00000000-0005-0000-0000-000004030000}"/>
    <cellStyle name="Calculation 8 2 2 3 7 2" xfId="1478" xr:uid="{00000000-0005-0000-0000-000005030000}"/>
    <cellStyle name="Calculation 8 2 2 3 8" xfId="1479" xr:uid="{00000000-0005-0000-0000-000006030000}"/>
    <cellStyle name="Calculation 8 2 2 3 8 2" xfId="1480" xr:uid="{00000000-0005-0000-0000-000007030000}"/>
    <cellStyle name="Calculation 8 2 2 3 9" xfId="1481" xr:uid="{00000000-0005-0000-0000-000008030000}"/>
    <cellStyle name="Calculation 8 2 2 3 9 2" xfId="1482" xr:uid="{00000000-0005-0000-0000-000009030000}"/>
    <cellStyle name="Calculation 8 2 2 4" xfId="1483" xr:uid="{00000000-0005-0000-0000-00000A030000}"/>
    <cellStyle name="Calculation 8 2 2 4 10" xfId="1484" xr:uid="{00000000-0005-0000-0000-00000B030000}"/>
    <cellStyle name="Calculation 8 2 2 4 10 2" xfId="1485" xr:uid="{00000000-0005-0000-0000-00000C030000}"/>
    <cellStyle name="Calculation 8 2 2 4 11" xfId="1486" xr:uid="{00000000-0005-0000-0000-00000D030000}"/>
    <cellStyle name="Calculation 8 2 2 4 11 2" xfId="1487" xr:uid="{00000000-0005-0000-0000-00000E030000}"/>
    <cellStyle name="Calculation 8 2 2 4 12" xfId="1488" xr:uid="{00000000-0005-0000-0000-00000F030000}"/>
    <cellStyle name="Calculation 8 2 2 4 12 2" xfId="1489" xr:uid="{00000000-0005-0000-0000-000010030000}"/>
    <cellStyle name="Calculation 8 2 2 4 13" xfId="1490" xr:uid="{00000000-0005-0000-0000-000011030000}"/>
    <cellStyle name="Calculation 8 2 2 4 13 2" xfId="1491" xr:uid="{00000000-0005-0000-0000-000012030000}"/>
    <cellStyle name="Calculation 8 2 2 4 14" xfId="1492" xr:uid="{00000000-0005-0000-0000-000013030000}"/>
    <cellStyle name="Calculation 8 2 2 4 14 2" xfId="1493" xr:uid="{00000000-0005-0000-0000-000014030000}"/>
    <cellStyle name="Calculation 8 2 2 4 15" xfId="1494" xr:uid="{00000000-0005-0000-0000-000015030000}"/>
    <cellStyle name="Calculation 8 2 2 4 15 2" xfId="1495" xr:uid="{00000000-0005-0000-0000-000016030000}"/>
    <cellStyle name="Calculation 8 2 2 4 16" xfId="1496" xr:uid="{00000000-0005-0000-0000-000017030000}"/>
    <cellStyle name="Calculation 8 2 2 4 2" xfId="1497" xr:uid="{00000000-0005-0000-0000-000018030000}"/>
    <cellStyle name="Calculation 8 2 2 4 2 2" xfId="1498" xr:uid="{00000000-0005-0000-0000-000019030000}"/>
    <cellStyle name="Calculation 8 2 2 4 3" xfId="1499" xr:uid="{00000000-0005-0000-0000-00001A030000}"/>
    <cellStyle name="Calculation 8 2 2 4 3 2" xfId="1500" xr:uid="{00000000-0005-0000-0000-00001B030000}"/>
    <cellStyle name="Calculation 8 2 2 4 4" xfId="1501" xr:uid="{00000000-0005-0000-0000-00001C030000}"/>
    <cellStyle name="Calculation 8 2 2 4 4 2" xfId="1502" xr:uid="{00000000-0005-0000-0000-00001D030000}"/>
    <cellStyle name="Calculation 8 2 2 4 5" xfId="1503" xr:uid="{00000000-0005-0000-0000-00001E030000}"/>
    <cellStyle name="Calculation 8 2 2 4 5 2" xfId="1504" xr:uid="{00000000-0005-0000-0000-00001F030000}"/>
    <cellStyle name="Calculation 8 2 2 4 6" xfId="1505" xr:uid="{00000000-0005-0000-0000-000020030000}"/>
    <cellStyle name="Calculation 8 2 2 4 6 2" xfId="1506" xr:uid="{00000000-0005-0000-0000-000021030000}"/>
    <cellStyle name="Calculation 8 2 2 4 7" xfId="1507" xr:uid="{00000000-0005-0000-0000-000022030000}"/>
    <cellStyle name="Calculation 8 2 2 4 7 2" xfId="1508" xr:uid="{00000000-0005-0000-0000-000023030000}"/>
    <cellStyle name="Calculation 8 2 2 4 8" xfId="1509" xr:uid="{00000000-0005-0000-0000-000024030000}"/>
    <cellStyle name="Calculation 8 2 2 4 8 2" xfId="1510" xr:uid="{00000000-0005-0000-0000-000025030000}"/>
    <cellStyle name="Calculation 8 2 2 4 9" xfId="1511" xr:uid="{00000000-0005-0000-0000-000026030000}"/>
    <cellStyle name="Calculation 8 2 2 4 9 2" xfId="1512" xr:uid="{00000000-0005-0000-0000-000027030000}"/>
    <cellStyle name="Calculation 8 2 2 5" xfId="1513" xr:uid="{00000000-0005-0000-0000-000028030000}"/>
    <cellStyle name="Calculation 8 2 2 5 10" xfId="1514" xr:uid="{00000000-0005-0000-0000-000029030000}"/>
    <cellStyle name="Calculation 8 2 2 5 10 2" xfId="1515" xr:uid="{00000000-0005-0000-0000-00002A030000}"/>
    <cellStyle name="Calculation 8 2 2 5 11" xfId="1516" xr:uid="{00000000-0005-0000-0000-00002B030000}"/>
    <cellStyle name="Calculation 8 2 2 5 11 2" xfId="1517" xr:uid="{00000000-0005-0000-0000-00002C030000}"/>
    <cellStyle name="Calculation 8 2 2 5 12" xfId="1518" xr:uid="{00000000-0005-0000-0000-00002D030000}"/>
    <cellStyle name="Calculation 8 2 2 5 12 2" xfId="1519" xr:uid="{00000000-0005-0000-0000-00002E030000}"/>
    <cellStyle name="Calculation 8 2 2 5 13" xfId="1520" xr:uid="{00000000-0005-0000-0000-00002F030000}"/>
    <cellStyle name="Calculation 8 2 2 5 13 2" xfId="1521" xr:uid="{00000000-0005-0000-0000-000030030000}"/>
    <cellStyle name="Calculation 8 2 2 5 14" xfId="1522" xr:uid="{00000000-0005-0000-0000-000031030000}"/>
    <cellStyle name="Calculation 8 2 2 5 14 2" xfId="1523" xr:uid="{00000000-0005-0000-0000-000032030000}"/>
    <cellStyle name="Calculation 8 2 2 5 15" xfId="1524" xr:uid="{00000000-0005-0000-0000-000033030000}"/>
    <cellStyle name="Calculation 8 2 2 5 15 2" xfId="1525" xr:uid="{00000000-0005-0000-0000-000034030000}"/>
    <cellStyle name="Calculation 8 2 2 5 16" xfId="1526" xr:uid="{00000000-0005-0000-0000-000035030000}"/>
    <cellStyle name="Calculation 8 2 2 5 2" xfId="1527" xr:uid="{00000000-0005-0000-0000-000036030000}"/>
    <cellStyle name="Calculation 8 2 2 5 2 2" xfId="1528" xr:uid="{00000000-0005-0000-0000-000037030000}"/>
    <cellStyle name="Calculation 8 2 2 5 3" xfId="1529" xr:uid="{00000000-0005-0000-0000-000038030000}"/>
    <cellStyle name="Calculation 8 2 2 5 3 2" xfId="1530" xr:uid="{00000000-0005-0000-0000-000039030000}"/>
    <cellStyle name="Calculation 8 2 2 5 4" xfId="1531" xr:uid="{00000000-0005-0000-0000-00003A030000}"/>
    <cellStyle name="Calculation 8 2 2 5 4 2" xfId="1532" xr:uid="{00000000-0005-0000-0000-00003B030000}"/>
    <cellStyle name="Calculation 8 2 2 5 5" xfId="1533" xr:uid="{00000000-0005-0000-0000-00003C030000}"/>
    <cellStyle name="Calculation 8 2 2 5 5 2" xfId="1534" xr:uid="{00000000-0005-0000-0000-00003D030000}"/>
    <cellStyle name="Calculation 8 2 2 5 6" xfId="1535" xr:uid="{00000000-0005-0000-0000-00003E030000}"/>
    <cellStyle name="Calculation 8 2 2 5 6 2" xfId="1536" xr:uid="{00000000-0005-0000-0000-00003F030000}"/>
    <cellStyle name="Calculation 8 2 2 5 7" xfId="1537" xr:uid="{00000000-0005-0000-0000-000040030000}"/>
    <cellStyle name="Calculation 8 2 2 5 7 2" xfId="1538" xr:uid="{00000000-0005-0000-0000-000041030000}"/>
    <cellStyle name="Calculation 8 2 2 5 8" xfId="1539" xr:uid="{00000000-0005-0000-0000-000042030000}"/>
    <cellStyle name="Calculation 8 2 2 5 8 2" xfId="1540" xr:uid="{00000000-0005-0000-0000-000043030000}"/>
    <cellStyle name="Calculation 8 2 2 5 9" xfId="1541" xr:uid="{00000000-0005-0000-0000-000044030000}"/>
    <cellStyle name="Calculation 8 2 2 5 9 2" xfId="1542" xr:uid="{00000000-0005-0000-0000-000045030000}"/>
    <cellStyle name="Calculation 8 2 2 6" xfId="1543" xr:uid="{00000000-0005-0000-0000-000046030000}"/>
    <cellStyle name="Calculation 8 2 2 6 10" xfId="1544" xr:uid="{00000000-0005-0000-0000-000047030000}"/>
    <cellStyle name="Calculation 8 2 2 6 10 2" xfId="1545" xr:uid="{00000000-0005-0000-0000-000048030000}"/>
    <cellStyle name="Calculation 8 2 2 6 11" xfId="1546" xr:uid="{00000000-0005-0000-0000-000049030000}"/>
    <cellStyle name="Calculation 8 2 2 6 11 2" xfId="1547" xr:uid="{00000000-0005-0000-0000-00004A030000}"/>
    <cellStyle name="Calculation 8 2 2 6 12" xfId="1548" xr:uid="{00000000-0005-0000-0000-00004B030000}"/>
    <cellStyle name="Calculation 8 2 2 6 12 2" xfId="1549" xr:uid="{00000000-0005-0000-0000-00004C030000}"/>
    <cellStyle name="Calculation 8 2 2 6 13" xfId="1550" xr:uid="{00000000-0005-0000-0000-00004D030000}"/>
    <cellStyle name="Calculation 8 2 2 6 13 2" xfId="1551" xr:uid="{00000000-0005-0000-0000-00004E030000}"/>
    <cellStyle name="Calculation 8 2 2 6 14" xfId="1552" xr:uid="{00000000-0005-0000-0000-00004F030000}"/>
    <cellStyle name="Calculation 8 2 2 6 14 2" xfId="1553" xr:uid="{00000000-0005-0000-0000-000050030000}"/>
    <cellStyle name="Calculation 8 2 2 6 15" xfId="1554" xr:uid="{00000000-0005-0000-0000-000051030000}"/>
    <cellStyle name="Calculation 8 2 2 6 2" xfId="1555" xr:uid="{00000000-0005-0000-0000-000052030000}"/>
    <cellStyle name="Calculation 8 2 2 6 2 2" xfId="1556" xr:uid="{00000000-0005-0000-0000-000053030000}"/>
    <cellStyle name="Calculation 8 2 2 6 3" xfId="1557" xr:uid="{00000000-0005-0000-0000-000054030000}"/>
    <cellStyle name="Calculation 8 2 2 6 3 2" xfId="1558" xr:uid="{00000000-0005-0000-0000-000055030000}"/>
    <cellStyle name="Calculation 8 2 2 6 4" xfId="1559" xr:uid="{00000000-0005-0000-0000-000056030000}"/>
    <cellStyle name="Calculation 8 2 2 6 4 2" xfId="1560" xr:uid="{00000000-0005-0000-0000-000057030000}"/>
    <cellStyle name="Calculation 8 2 2 6 5" xfId="1561" xr:uid="{00000000-0005-0000-0000-000058030000}"/>
    <cellStyle name="Calculation 8 2 2 6 5 2" xfId="1562" xr:uid="{00000000-0005-0000-0000-000059030000}"/>
    <cellStyle name="Calculation 8 2 2 6 6" xfId="1563" xr:uid="{00000000-0005-0000-0000-00005A030000}"/>
    <cellStyle name="Calculation 8 2 2 6 6 2" xfId="1564" xr:uid="{00000000-0005-0000-0000-00005B030000}"/>
    <cellStyle name="Calculation 8 2 2 6 7" xfId="1565" xr:uid="{00000000-0005-0000-0000-00005C030000}"/>
    <cellStyle name="Calculation 8 2 2 6 7 2" xfId="1566" xr:uid="{00000000-0005-0000-0000-00005D030000}"/>
    <cellStyle name="Calculation 8 2 2 6 8" xfId="1567" xr:uid="{00000000-0005-0000-0000-00005E030000}"/>
    <cellStyle name="Calculation 8 2 2 6 8 2" xfId="1568" xr:uid="{00000000-0005-0000-0000-00005F030000}"/>
    <cellStyle name="Calculation 8 2 2 6 9" xfId="1569" xr:uid="{00000000-0005-0000-0000-000060030000}"/>
    <cellStyle name="Calculation 8 2 2 6 9 2" xfId="1570" xr:uid="{00000000-0005-0000-0000-000061030000}"/>
    <cellStyle name="Calculation 8 2 2 7" xfId="1571" xr:uid="{00000000-0005-0000-0000-000062030000}"/>
    <cellStyle name="Calculation 8 2 2 7 2" xfId="1572" xr:uid="{00000000-0005-0000-0000-000063030000}"/>
    <cellStyle name="Calculation 8 2 2 8" xfId="1573" xr:uid="{00000000-0005-0000-0000-000064030000}"/>
    <cellStyle name="Calculation 8 2 2 8 2" xfId="1574" xr:uid="{00000000-0005-0000-0000-000065030000}"/>
    <cellStyle name="Calculation 8 2 2 9" xfId="1575" xr:uid="{00000000-0005-0000-0000-000066030000}"/>
    <cellStyle name="Calculation 8 2 2 9 2" xfId="1576" xr:uid="{00000000-0005-0000-0000-000067030000}"/>
    <cellStyle name="Calculation 8 2 20" xfId="1577" xr:uid="{00000000-0005-0000-0000-000068030000}"/>
    <cellStyle name="Calculation 8 2 20 2" xfId="1578" xr:uid="{00000000-0005-0000-0000-000069030000}"/>
    <cellStyle name="Calculation 8 2 21" xfId="1579" xr:uid="{00000000-0005-0000-0000-00006A030000}"/>
    <cellStyle name="Calculation 8 2 21 2" xfId="1580" xr:uid="{00000000-0005-0000-0000-00006B030000}"/>
    <cellStyle name="Calculation 8 2 22" xfId="1581" xr:uid="{00000000-0005-0000-0000-00006C030000}"/>
    <cellStyle name="Calculation 8 2 22 2" xfId="1582" xr:uid="{00000000-0005-0000-0000-00006D030000}"/>
    <cellStyle name="Calculation 8 2 23" xfId="1583" xr:uid="{00000000-0005-0000-0000-00006E030000}"/>
    <cellStyle name="Calculation 8 2 23 2" xfId="1584" xr:uid="{00000000-0005-0000-0000-00006F030000}"/>
    <cellStyle name="Calculation 8 2 24" xfId="1585" xr:uid="{00000000-0005-0000-0000-000070030000}"/>
    <cellStyle name="Calculation 8 2 24 2" xfId="1586" xr:uid="{00000000-0005-0000-0000-000071030000}"/>
    <cellStyle name="Calculation 8 2 25" xfId="1587" xr:uid="{00000000-0005-0000-0000-000072030000}"/>
    <cellStyle name="Calculation 8 2 25 2" xfId="1588" xr:uid="{00000000-0005-0000-0000-000073030000}"/>
    <cellStyle name="Calculation 8 2 26" xfId="1589" xr:uid="{00000000-0005-0000-0000-000074030000}"/>
    <cellStyle name="Calculation 8 2 26 2" xfId="1590" xr:uid="{00000000-0005-0000-0000-000075030000}"/>
    <cellStyle name="Calculation 8 2 27" xfId="1591" xr:uid="{00000000-0005-0000-0000-000076030000}"/>
    <cellStyle name="Calculation 8 2 3" xfId="1592" xr:uid="{00000000-0005-0000-0000-000077030000}"/>
    <cellStyle name="Calculation 8 2 3 10" xfId="1593" xr:uid="{00000000-0005-0000-0000-000078030000}"/>
    <cellStyle name="Calculation 8 2 3 10 2" xfId="1594" xr:uid="{00000000-0005-0000-0000-000079030000}"/>
    <cellStyle name="Calculation 8 2 3 11" xfId="1595" xr:uid="{00000000-0005-0000-0000-00007A030000}"/>
    <cellStyle name="Calculation 8 2 3 11 2" xfId="1596" xr:uid="{00000000-0005-0000-0000-00007B030000}"/>
    <cellStyle name="Calculation 8 2 3 12" xfId="1597" xr:uid="{00000000-0005-0000-0000-00007C030000}"/>
    <cellStyle name="Calculation 8 2 3 12 2" xfId="1598" xr:uid="{00000000-0005-0000-0000-00007D030000}"/>
    <cellStyle name="Calculation 8 2 3 13" xfId="1599" xr:uid="{00000000-0005-0000-0000-00007E030000}"/>
    <cellStyle name="Calculation 8 2 3 13 2" xfId="1600" xr:uid="{00000000-0005-0000-0000-00007F030000}"/>
    <cellStyle name="Calculation 8 2 3 14" xfId="1601" xr:uid="{00000000-0005-0000-0000-000080030000}"/>
    <cellStyle name="Calculation 8 2 3 14 2" xfId="1602" xr:uid="{00000000-0005-0000-0000-000081030000}"/>
    <cellStyle name="Calculation 8 2 3 15" xfId="1603" xr:uid="{00000000-0005-0000-0000-000082030000}"/>
    <cellStyle name="Calculation 8 2 3 15 2" xfId="1604" xr:uid="{00000000-0005-0000-0000-000083030000}"/>
    <cellStyle name="Calculation 8 2 3 16" xfId="1605" xr:uid="{00000000-0005-0000-0000-000084030000}"/>
    <cellStyle name="Calculation 8 2 3 16 2" xfId="1606" xr:uid="{00000000-0005-0000-0000-000085030000}"/>
    <cellStyle name="Calculation 8 2 3 17" xfId="1607" xr:uid="{00000000-0005-0000-0000-000086030000}"/>
    <cellStyle name="Calculation 8 2 3 17 2" xfId="1608" xr:uid="{00000000-0005-0000-0000-000087030000}"/>
    <cellStyle name="Calculation 8 2 3 18" xfId="1609" xr:uid="{00000000-0005-0000-0000-000088030000}"/>
    <cellStyle name="Calculation 8 2 3 18 2" xfId="1610" xr:uid="{00000000-0005-0000-0000-000089030000}"/>
    <cellStyle name="Calculation 8 2 3 19" xfId="1611" xr:uid="{00000000-0005-0000-0000-00008A030000}"/>
    <cellStyle name="Calculation 8 2 3 19 2" xfId="1612" xr:uid="{00000000-0005-0000-0000-00008B030000}"/>
    <cellStyle name="Calculation 8 2 3 2" xfId="1613" xr:uid="{00000000-0005-0000-0000-00008C030000}"/>
    <cellStyle name="Calculation 8 2 3 2 10" xfId="1614" xr:uid="{00000000-0005-0000-0000-00008D030000}"/>
    <cellStyle name="Calculation 8 2 3 2 10 2" xfId="1615" xr:uid="{00000000-0005-0000-0000-00008E030000}"/>
    <cellStyle name="Calculation 8 2 3 2 11" xfId="1616" xr:uid="{00000000-0005-0000-0000-00008F030000}"/>
    <cellStyle name="Calculation 8 2 3 2 11 2" xfId="1617" xr:uid="{00000000-0005-0000-0000-000090030000}"/>
    <cellStyle name="Calculation 8 2 3 2 12" xfId="1618" xr:uid="{00000000-0005-0000-0000-000091030000}"/>
    <cellStyle name="Calculation 8 2 3 2 12 2" xfId="1619" xr:uid="{00000000-0005-0000-0000-000092030000}"/>
    <cellStyle name="Calculation 8 2 3 2 13" xfId="1620" xr:uid="{00000000-0005-0000-0000-000093030000}"/>
    <cellStyle name="Calculation 8 2 3 2 13 2" xfId="1621" xr:uid="{00000000-0005-0000-0000-000094030000}"/>
    <cellStyle name="Calculation 8 2 3 2 14" xfId="1622" xr:uid="{00000000-0005-0000-0000-000095030000}"/>
    <cellStyle name="Calculation 8 2 3 2 14 2" xfId="1623" xr:uid="{00000000-0005-0000-0000-000096030000}"/>
    <cellStyle name="Calculation 8 2 3 2 15" xfId="1624" xr:uid="{00000000-0005-0000-0000-000097030000}"/>
    <cellStyle name="Calculation 8 2 3 2 15 2" xfId="1625" xr:uid="{00000000-0005-0000-0000-000098030000}"/>
    <cellStyle name="Calculation 8 2 3 2 16" xfId="1626" xr:uid="{00000000-0005-0000-0000-000099030000}"/>
    <cellStyle name="Calculation 8 2 3 2 16 2" xfId="1627" xr:uid="{00000000-0005-0000-0000-00009A030000}"/>
    <cellStyle name="Calculation 8 2 3 2 17" xfId="1628" xr:uid="{00000000-0005-0000-0000-00009B030000}"/>
    <cellStyle name="Calculation 8 2 3 2 17 2" xfId="1629" xr:uid="{00000000-0005-0000-0000-00009C030000}"/>
    <cellStyle name="Calculation 8 2 3 2 18" xfId="1630" xr:uid="{00000000-0005-0000-0000-00009D030000}"/>
    <cellStyle name="Calculation 8 2 3 2 18 2" xfId="1631" xr:uid="{00000000-0005-0000-0000-00009E030000}"/>
    <cellStyle name="Calculation 8 2 3 2 19" xfId="1632" xr:uid="{00000000-0005-0000-0000-00009F030000}"/>
    <cellStyle name="Calculation 8 2 3 2 2" xfId="1633" xr:uid="{00000000-0005-0000-0000-0000A0030000}"/>
    <cellStyle name="Calculation 8 2 3 2 2 2" xfId="1634" xr:uid="{00000000-0005-0000-0000-0000A1030000}"/>
    <cellStyle name="Calculation 8 2 3 2 3" xfId="1635" xr:uid="{00000000-0005-0000-0000-0000A2030000}"/>
    <cellStyle name="Calculation 8 2 3 2 3 2" xfId="1636" xr:uid="{00000000-0005-0000-0000-0000A3030000}"/>
    <cellStyle name="Calculation 8 2 3 2 4" xfId="1637" xr:uid="{00000000-0005-0000-0000-0000A4030000}"/>
    <cellStyle name="Calculation 8 2 3 2 4 2" xfId="1638" xr:uid="{00000000-0005-0000-0000-0000A5030000}"/>
    <cellStyle name="Calculation 8 2 3 2 5" xfId="1639" xr:uid="{00000000-0005-0000-0000-0000A6030000}"/>
    <cellStyle name="Calculation 8 2 3 2 5 2" xfId="1640" xr:uid="{00000000-0005-0000-0000-0000A7030000}"/>
    <cellStyle name="Calculation 8 2 3 2 6" xfId="1641" xr:uid="{00000000-0005-0000-0000-0000A8030000}"/>
    <cellStyle name="Calculation 8 2 3 2 6 2" xfId="1642" xr:uid="{00000000-0005-0000-0000-0000A9030000}"/>
    <cellStyle name="Calculation 8 2 3 2 7" xfId="1643" xr:uid="{00000000-0005-0000-0000-0000AA030000}"/>
    <cellStyle name="Calculation 8 2 3 2 7 2" xfId="1644" xr:uid="{00000000-0005-0000-0000-0000AB030000}"/>
    <cellStyle name="Calculation 8 2 3 2 8" xfId="1645" xr:uid="{00000000-0005-0000-0000-0000AC030000}"/>
    <cellStyle name="Calculation 8 2 3 2 8 2" xfId="1646" xr:uid="{00000000-0005-0000-0000-0000AD030000}"/>
    <cellStyle name="Calculation 8 2 3 2 9" xfId="1647" xr:uid="{00000000-0005-0000-0000-0000AE030000}"/>
    <cellStyle name="Calculation 8 2 3 2 9 2" xfId="1648" xr:uid="{00000000-0005-0000-0000-0000AF030000}"/>
    <cellStyle name="Calculation 8 2 3 20" xfId="1649" xr:uid="{00000000-0005-0000-0000-0000B0030000}"/>
    <cellStyle name="Calculation 8 2 3 3" xfId="1650" xr:uid="{00000000-0005-0000-0000-0000B1030000}"/>
    <cellStyle name="Calculation 8 2 3 3 10" xfId="1651" xr:uid="{00000000-0005-0000-0000-0000B2030000}"/>
    <cellStyle name="Calculation 8 2 3 3 10 2" xfId="1652" xr:uid="{00000000-0005-0000-0000-0000B3030000}"/>
    <cellStyle name="Calculation 8 2 3 3 11" xfId="1653" xr:uid="{00000000-0005-0000-0000-0000B4030000}"/>
    <cellStyle name="Calculation 8 2 3 3 11 2" xfId="1654" xr:uid="{00000000-0005-0000-0000-0000B5030000}"/>
    <cellStyle name="Calculation 8 2 3 3 12" xfId="1655" xr:uid="{00000000-0005-0000-0000-0000B6030000}"/>
    <cellStyle name="Calculation 8 2 3 3 12 2" xfId="1656" xr:uid="{00000000-0005-0000-0000-0000B7030000}"/>
    <cellStyle name="Calculation 8 2 3 3 13" xfId="1657" xr:uid="{00000000-0005-0000-0000-0000B8030000}"/>
    <cellStyle name="Calculation 8 2 3 3 13 2" xfId="1658" xr:uid="{00000000-0005-0000-0000-0000B9030000}"/>
    <cellStyle name="Calculation 8 2 3 3 14" xfId="1659" xr:uid="{00000000-0005-0000-0000-0000BA030000}"/>
    <cellStyle name="Calculation 8 2 3 3 14 2" xfId="1660" xr:uid="{00000000-0005-0000-0000-0000BB030000}"/>
    <cellStyle name="Calculation 8 2 3 3 15" xfId="1661" xr:uid="{00000000-0005-0000-0000-0000BC030000}"/>
    <cellStyle name="Calculation 8 2 3 3 15 2" xfId="1662" xr:uid="{00000000-0005-0000-0000-0000BD030000}"/>
    <cellStyle name="Calculation 8 2 3 3 16" xfId="1663" xr:uid="{00000000-0005-0000-0000-0000BE030000}"/>
    <cellStyle name="Calculation 8 2 3 3 16 2" xfId="1664" xr:uid="{00000000-0005-0000-0000-0000BF030000}"/>
    <cellStyle name="Calculation 8 2 3 3 17" xfId="1665" xr:uid="{00000000-0005-0000-0000-0000C0030000}"/>
    <cellStyle name="Calculation 8 2 3 3 17 2" xfId="1666" xr:uid="{00000000-0005-0000-0000-0000C1030000}"/>
    <cellStyle name="Calculation 8 2 3 3 18" xfId="1667" xr:uid="{00000000-0005-0000-0000-0000C2030000}"/>
    <cellStyle name="Calculation 8 2 3 3 18 2" xfId="1668" xr:uid="{00000000-0005-0000-0000-0000C3030000}"/>
    <cellStyle name="Calculation 8 2 3 3 19" xfId="1669" xr:uid="{00000000-0005-0000-0000-0000C4030000}"/>
    <cellStyle name="Calculation 8 2 3 3 2" xfId="1670" xr:uid="{00000000-0005-0000-0000-0000C5030000}"/>
    <cellStyle name="Calculation 8 2 3 3 2 2" xfId="1671" xr:uid="{00000000-0005-0000-0000-0000C6030000}"/>
    <cellStyle name="Calculation 8 2 3 3 3" xfId="1672" xr:uid="{00000000-0005-0000-0000-0000C7030000}"/>
    <cellStyle name="Calculation 8 2 3 3 3 2" xfId="1673" xr:uid="{00000000-0005-0000-0000-0000C8030000}"/>
    <cellStyle name="Calculation 8 2 3 3 4" xfId="1674" xr:uid="{00000000-0005-0000-0000-0000C9030000}"/>
    <cellStyle name="Calculation 8 2 3 3 4 2" xfId="1675" xr:uid="{00000000-0005-0000-0000-0000CA030000}"/>
    <cellStyle name="Calculation 8 2 3 3 5" xfId="1676" xr:uid="{00000000-0005-0000-0000-0000CB030000}"/>
    <cellStyle name="Calculation 8 2 3 3 5 2" xfId="1677" xr:uid="{00000000-0005-0000-0000-0000CC030000}"/>
    <cellStyle name="Calculation 8 2 3 3 6" xfId="1678" xr:uid="{00000000-0005-0000-0000-0000CD030000}"/>
    <cellStyle name="Calculation 8 2 3 3 6 2" xfId="1679" xr:uid="{00000000-0005-0000-0000-0000CE030000}"/>
    <cellStyle name="Calculation 8 2 3 3 7" xfId="1680" xr:uid="{00000000-0005-0000-0000-0000CF030000}"/>
    <cellStyle name="Calculation 8 2 3 3 7 2" xfId="1681" xr:uid="{00000000-0005-0000-0000-0000D0030000}"/>
    <cellStyle name="Calculation 8 2 3 3 8" xfId="1682" xr:uid="{00000000-0005-0000-0000-0000D1030000}"/>
    <cellStyle name="Calculation 8 2 3 3 8 2" xfId="1683" xr:uid="{00000000-0005-0000-0000-0000D2030000}"/>
    <cellStyle name="Calculation 8 2 3 3 9" xfId="1684" xr:uid="{00000000-0005-0000-0000-0000D3030000}"/>
    <cellStyle name="Calculation 8 2 3 3 9 2" xfId="1685" xr:uid="{00000000-0005-0000-0000-0000D4030000}"/>
    <cellStyle name="Calculation 8 2 3 4" xfId="1686" xr:uid="{00000000-0005-0000-0000-0000D5030000}"/>
    <cellStyle name="Calculation 8 2 3 4 10" xfId="1687" xr:uid="{00000000-0005-0000-0000-0000D6030000}"/>
    <cellStyle name="Calculation 8 2 3 4 10 2" xfId="1688" xr:uid="{00000000-0005-0000-0000-0000D7030000}"/>
    <cellStyle name="Calculation 8 2 3 4 11" xfId="1689" xr:uid="{00000000-0005-0000-0000-0000D8030000}"/>
    <cellStyle name="Calculation 8 2 3 4 11 2" xfId="1690" xr:uid="{00000000-0005-0000-0000-0000D9030000}"/>
    <cellStyle name="Calculation 8 2 3 4 12" xfId="1691" xr:uid="{00000000-0005-0000-0000-0000DA030000}"/>
    <cellStyle name="Calculation 8 2 3 4 12 2" xfId="1692" xr:uid="{00000000-0005-0000-0000-0000DB030000}"/>
    <cellStyle name="Calculation 8 2 3 4 13" xfId="1693" xr:uid="{00000000-0005-0000-0000-0000DC030000}"/>
    <cellStyle name="Calculation 8 2 3 4 13 2" xfId="1694" xr:uid="{00000000-0005-0000-0000-0000DD030000}"/>
    <cellStyle name="Calculation 8 2 3 4 14" xfId="1695" xr:uid="{00000000-0005-0000-0000-0000DE030000}"/>
    <cellStyle name="Calculation 8 2 3 4 14 2" xfId="1696" xr:uid="{00000000-0005-0000-0000-0000DF030000}"/>
    <cellStyle name="Calculation 8 2 3 4 15" xfId="1697" xr:uid="{00000000-0005-0000-0000-0000E0030000}"/>
    <cellStyle name="Calculation 8 2 3 4 15 2" xfId="1698" xr:uid="{00000000-0005-0000-0000-0000E1030000}"/>
    <cellStyle name="Calculation 8 2 3 4 16" xfId="1699" xr:uid="{00000000-0005-0000-0000-0000E2030000}"/>
    <cellStyle name="Calculation 8 2 3 4 2" xfId="1700" xr:uid="{00000000-0005-0000-0000-0000E3030000}"/>
    <cellStyle name="Calculation 8 2 3 4 2 2" xfId="1701" xr:uid="{00000000-0005-0000-0000-0000E4030000}"/>
    <cellStyle name="Calculation 8 2 3 4 3" xfId="1702" xr:uid="{00000000-0005-0000-0000-0000E5030000}"/>
    <cellStyle name="Calculation 8 2 3 4 3 2" xfId="1703" xr:uid="{00000000-0005-0000-0000-0000E6030000}"/>
    <cellStyle name="Calculation 8 2 3 4 4" xfId="1704" xr:uid="{00000000-0005-0000-0000-0000E7030000}"/>
    <cellStyle name="Calculation 8 2 3 4 4 2" xfId="1705" xr:uid="{00000000-0005-0000-0000-0000E8030000}"/>
    <cellStyle name="Calculation 8 2 3 4 5" xfId="1706" xr:uid="{00000000-0005-0000-0000-0000E9030000}"/>
    <cellStyle name="Calculation 8 2 3 4 5 2" xfId="1707" xr:uid="{00000000-0005-0000-0000-0000EA030000}"/>
    <cellStyle name="Calculation 8 2 3 4 6" xfId="1708" xr:uid="{00000000-0005-0000-0000-0000EB030000}"/>
    <cellStyle name="Calculation 8 2 3 4 6 2" xfId="1709" xr:uid="{00000000-0005-0000-0000-0000EC030000}"/>
    <cellStyle name="Calculation 8 2 3 4 7" xfId="1710" xr:uid="{00000000-0005-0000-0000-0000ED030000}"/>
    <cellStyle name="Calculation 8 2 3 4 7 2" xfId="1711" xr:uid="{00000000-0005-0000-0000-0000EE030000}"/>
    <cellStyle name="Calculation 8 2 3 4 8" xfId="1712" xr:uid="{00000000-0005-0000-0000-0000EF030000}"/>
    <cellStyle name="Calculation 8 2 3 4 8 2" xfId="1713" xr:uid="{00000000-0005-0000-0000-0000F0030000}"/>
    <cellStyle name="Calculation 8 2 3 4 9" xfId="1714" xr:uid="{00000000-0005-0000-0000-0000F1030000}"/>
    <cellStyle name="Calculation 8 2 3 4 9 2" xfId="1715" xr:uid="{00000000-0005-0000-0000-0000F2030000}"/>
    <cellStyle name="Calculation 8 2 3 5" xfId="1716" xr:uid="{00000000-0005-0000-0000-0000F3030000}"/>
    <cellStyle name="Calculation 8 2 3 5 10" xfId="1717" xr:uid="{00000000-0005-0000-0000-0000F4030000}"/>
    <cellStyle name="Calculation 8 2 3 5 10 2" xfId="1718" xr:uid="{00000000-0005-0000-0000-0000F5030000}"/>
    <cellStyle name="Calculation 8 2 3 5 11" xfId="1719" xr:uid="{00000000-0005-0000-0000-0000F6030000}"/>
    <cellStyle name="Calculation 8 2 3 5 11 2" xfId="1720" xr:uid="{00000000-0005-0000-0000-0000F7030000}"/>
    <cellStyle name="Calculation 8 2 3 5 12" xfId="1721" xr:uid="{00000000-0005-0000-0000-0000F8030000}"/>
    <cellStyle name="Calculation 8 2 3 5 12 2" xfId="1722" xr:uid="{00000000-0005-0000-0000-0000F9030000}"/>
    <cellStyle name="Calculation 8 2 3 5 13" xfId="1723" xr:uid="{00000000-0005-0000-0000-0000FA030000}"/>
    <cellStyle name="Calculation 8 2 3 5 13 2" xfId="1724" xr:uid="{00000000-0005-0000-0000-0000FB030000}"/>
    <cellStyle name="Calculation 8 2 3 5 14" xfId="1725" xr:uid="{00000000-0005-0000-0000-0000FC030000}"/>
    <cellStyle name="Calculation 8 2 3 5 14 2" xfId="1726" xr:uid="{00000000-0005-0000-0000-0000FD030000}"/>
    <cellStyle name="Calculation 8 2 3 5 15" xfId="1727" xr:uid="{00000000-0005-0000-0000-0000FE030000}"/>
    <cellStyle name="Calculation 8 2 3 5 15 2" xfId="1728" xr:uid="{00000000-0005-0000-0000-0000FF030000}"/>
    <cellStyle name="Calculation 8 2 3 5 16" xfId="1729" xr:uid="{00000000-0005-0000-0000-000000040000}"/>
    <cellStyle name="Calculation 8 2 3 5 2" xfId="1730" xr:uid="{00000000-0005-0000-0000-000001040000}"/>
    <cellStyle name="Calculation 8 2 3 5 2 2" xfId="1731" xr:uid="{00000000-0005-0000-0000-000002040000}"/>
    <cellStyle name="Calculation 8 2 3 5 3" xfId="1732" xr:uid="{00000000-0005-0000-0000-000003040000}"/>
    <cellStyle name="Calculation 8 2 3 5 3 2" xfId="1733" xr:uid="{00000000-0005-0000-0000-000004040000}"/>
    <cellStyle name="Calculation 8 2 3 5 4" xfId="1734" xr:uid="{00000000-0005-0000-0000-000005040000}"/>
    <cellStyle name="Calculation 8 2 3 5 4 2" xfId="1735" xr:uid="{00000000-0005-0000-0000-000006040000}"/>
    <cellStyle name="Calculation 8 2 3 5 5" xfId="1736" xr:uid="{00000000-0005-0000-0000-000007040000}"/>
    <cellStyle name="Calculation 8 2 3 5 5 2" xfId="1737" xr:uid="{00000000-0005-0000-0000-000008040000}"/>
    <cellStyle name="Calculation 8 2 3 5 6" xfId="1738" xr:uid="{00000000-0005-0000-0000-000009040000}"/>
    <cellStyle name="Calculation 8 2 3 5 6 2" xfId="1739" xr:uid="{00000000-0005-0000-0000-00000A040000}"/>
    <cellStyle name="Calculation 8 2 3 5 7" xfId="1740" xr:uid="{00000000-0005-0000-0000-00000B040000}"/>
    <cellStyle name="Calculation 8 2 3 5 7 2" xfId="1741" xr:uid="{00000000-0005-0000-0000-00000C040000}"/>
    <cellStyle name="Calculation 8 2 3 5 8" xfId="1742" xr:uid="{00000000-0005-0000-0000-00000D040000}"/>
    <cellStyle name="Calculation 8 2 3 5 8 2" xfId="1743" xr:uid="{00000000-0005-0000-0000-00000E040000}"/>
    <cellStyle name="Calculation 8 2 3 5 9" xfId="1744" xr:uid="{00000000-0005-0000-0000-00000F040000}"/>
    <cellStyle name="Calculation 8 2 3 5 9 2" xfId="1745" xr:uid="{00000000-0005-0000-0000-000010040000}"/>
    <cellStyle name="Calculation 8 2 3 6" xfId="1746" xr:uid="{00000000-0005-0000-0000-000011040000}"/>
    <cellStyle name="Calculation 8 2 3 6 10" xfId="1747" xr:uid="{00000000-0005-0000-0000-000012040000}"/>
    <cellStyle name="Calculation 8 2 3 6 10 2" xfId="1748" xr:uid="{00000000-0005-0000-0000-000013040000}"/>
    <cellStyle name="Calculation 8 2 3 6 11" xfId="1749" xr:uid="{00000000-0005-0000-0000-000014040000}"/>
    <cellStyle name="Calculation 8 2 3 6 11 2" xfId="1750" xr:uid="{00000000-0005-0000-0000-000015040000}"/>
    <cellStyle name="Calculation 8 2 3 6 12" xfId="1751" xr:uid="{00000000-0005-0000-0000-000016040000}"/>
    <cellStyle name="Calculation 8 2 3 6 12 2" xfId="1752" xr:uid="{00000000-0005-0000-0000-000017040000}"/>
    <cellStyle name="Calculation 8 2 3 6 13" xfId="1753" xr:uid="{00000000-0005-0000-0000-000018040000}"/>
    <cellStyle name="Calculation 8 2 3 6 13 2" xfId="1754" xr:uid="{00000000-0005-0000-0000-000019040000}"/>
    <cellStyle name="Calculation 8 2 3 6 14" xfId="1755" xr:uid="{00000000-0005-0000-0000-00001A040000}"/>
    <cellStyle name="Calculation 8 2 3 6 14 2" xfId="1756" xr:uid="{00000000-0005-0000-0000-00001B040000}"/>
    <cellStyle name="Calculation 8 2 3 6 15" xfId="1757" xr:uid="{00000000-0005-0000-0000-00001C040000}"/>
    <cellStyle name="Calculation 8 2 3 6 2" xfId="1758" xr:uid="{00000000-0005-0000-0000-00001D040000}"/>
    <cellStyle name="Calculation 8 2 3 6 2 2" xfId="1759" xr:uid="{00000000-0005-0000-0000-00001E040000}"/>
    <cellStyle name="Calculation 8 2 3 6 3" xfId="1760" xr:uid="{00000000-0005-0000-0000-00001F040000}"/>
    <cellStyle name="Calculation 8 2 3 6 3 2" xfId="1761" xr:uid="{00000000-0005-0000-0000-000020040000}"/>
    <cellStyle name="Calculation 8 2 3 6 4" xfId="1762" xr:uid="{00000000-0005-0000-0000-000021040000}"/>
    <cellStyle name="Calculation 8 2 3 6 4 2" xfId="1763" xr:uid="{00000000-0005-0000-0000-000022040000}"/>
    <cellStyle name="Calculation 8 2 3 6 5" xfId="1764" xr:uid="{00000000-0005-0000-0000-000023040000}"/>
    <cellStyle name="Calculation 8 2 3 6 5 2" xfId="1765" xr:uid="{00000000-0005-0000-0000-000024040000}"/>
    <cellStyle name="Calculation 8 2 3 6 6" xfId="1766" xr:uid="{00000000-0005-0000-0000-000025040000}"/>
    <cellStyle name="Calculation 8 2 3 6 6 2" xfId="1767" xr:uid="{00000000-0005-0000-0000-000026040000}"/>
    <cellStyle name="Calculation 8 2 3 6 7" xfId="1768" xr:uid="{00000000-0005-0000-0000-000027040000}"/>
    <cellStyle name="Calculation 8 2 3 6 7 2" xfId="1769" xr:uid="{00000000-0005-0000-0000-000028040000}"/>
    <cellStyle name="Calculation 8 2 3 6 8" xfId="1770" xr:uid="{00000000-0005-0000-0000-000029040000}"/>
    <cellStyle name="Calculation 8 2 3 6 8 2" xfId="1771" xr:uid="{00000000-0005-0000-0000-00002A040000}"/>
    <cellStyle name="Calculation 8 2 3 6 9" xfId="1772" xr:uid="{00000000-0005-0000-0000-00002B040000}"/>
    <cellStyle name="Calculation 8 2 3 6 9 2" xfId="1773" xr:uid="{00000000-0005-0000-0000-00002C040000}"/>
    <cellStyle name="Calculation 8 2 3 7" xfId="1774" xr:uid="{00000000-0005-0000-0000-00002D040000}"/>
    <cellStyle name="Calculation 8 2 3 7 2" xfId="1775" xr:uid="{00000000-0005-0000-0000-00002E040000}"/>
    <cellStyle name="Calculation 8 2 3 8" xfId="1776" xr:uid="{00000000-0005-0000-0000-00002F040000}"/>
    <cellStyle name="Calculation 8 2 3 8 2" xfId="1777" xr:uid="{00000000-0005-0000-0000-000030040000}"/>
    <cellStyle name="Calculation 8 2 3 9" xfId="1778" xr:uid="{00000000-0005-0000-0000-000031040000}"/>
    <cellStyle name="Calculation 8 2 3 9 2" xfId="1779" xr:uid="{00000000-0005-0000-0000-000032040000}"/>
    <cellStyle name="Calculation 8 2 4" xfId="1780" xr:uid="{00000000-0005-0000-0000-000033040000}"/>
    <cellStyle name="Calculation 8 2 4 10" xfId="1781" xr:uid="{00000000-0005-0000-0000-000034040000}"/>
    <cellStyle name="Calculation 8 2 4 10 2" xfId="1782" xr:uid="{00000000-0005-0000-0000-000035040000}"/>
    <cellStyle name="Calculation 8 2 4 11" xfId="1783" xr:uid="{00000000-0005-0000-0000-000036040000}"/>
    <cellStyle name="Calculation 8 2 4 11 2" xfId="1784" xr:uid="{00000000-0005-0000-0000-000037040000}"/>
    <cellStyle name="Calculation 8 2 4 12" xfId="1785" xr:uid="{00000000-0005-0000-0000-000038040000}"/>
    <cellStyle name="Calculation 8 2 4 12 2" xfId="1786" xr:uid="{00000000-0005-0000-0000-000039040000}"/>
    <cellStyle name="Calculation 8 2 4 13" xfId="1787" xr:uid="{00000000-0005-0000-0000-00003A040000}"/>
    <cellStyle name="Calculation 8 2 4 13 2" xfId="1788" xr:uid="{00000000-0005-0000-0000-00003B040000}"/>
    <cellStyle name="Calculation 8 2 4 14" xfId="1789" xr:uid="{00000000-0005-0000-0000-00003C040000}"/>
    <cellStyle name="Calculation 8 2 4 14 2" xfId="1790" xr:uid="{00000000-0005-0000-0000-00003D040000}"/>
    <cellStyle name="Calculation 8 2 4 15" xfId="1791" xr:uid="{00000000-0005-0000-0000-00003E040000}"/>
    <cellStyle name="Calculation 8 2 4 15 2" xfId="1792" xr:uid="{00000000-0005-0000-0000-00003F040000}"/>
    <cellStyle name="Calculation 8 2 4 16" xfId="1793" xr:uid="{00000000-0005-0000-0000-000040040000}"/>
    <cellStyle name="Calculation 8 2 4 16 2" xfId="1794" xr:uid="{00000000-0005-0000-0000-000041040000}"/>
    <cellStyle name="Calculation 8 2 4 17" xfId="1795" xr:uid="{00000000-0005-0000-0000-000042040000}"/>
    <cellStyle name="Calculation 8 2 4 17 2" xfId="1796" xr:uid="{00000000-0005-0000-0000-000043040000}"/>
    <cellStyle name="Calculation 8 2 4 18" xfId="1797" xr:uid="{00000000-0005-0000-0000-000044040000}"/>
    <cellStyle name="Calculation 8 2 4 18 2" xfId="1798" xr:uid="{00000000-0005-0000-0000-000045040000}"/>
    <cellStyle name="Calculation 8 2 4 19" xfId="1799" xr:uid="{00000000-0005-0000-0000-000046040000}"/>
    <cellStyle name="Calculation 8 2 4 19 2" xfId="1800" xr:uid="{00000000-0005-0000-0000-000047040000}"/>
    <cellStyle name="Calculation 8 2 4 2" xfId="1801" xr:uid="{00000000-0005-0000-0000-000048040000}"/>
    <cellStyle name="Calculation 8 2 4 2 10" xfId="1802" xr:uid="{00000000-0005-0000-0000-000049040000}"/>
    <cellStyle name="Calculation 8 2 4 2 10 2" xfId="1803" xr:uid="{00000000-0005-0000-0000-00004A040000}"/>
    <cellStyle name="Calculation 8 2 4 2 11" xfId="1804" xr:uid="{00000000-0005-0000-0000-00004B040000}"/>
    <cellStyle name="Calculation 8 2 4 2 11 2" xfId="1805" xr:uid="{00000000-0005-0000-0000-00004C040000}"/>
    <cellStyle name="Calculation 8 2 4 2 12" xfId="1806" xr:uid="{00000000-0005-0000-0000-00004D040000}"/>
    <cellStyle name="Calculation 8 2 4 2 12 2" xfId="1807" xr:uid="{00000000-0005-0000-0000-00004E040000}"/>
    <cellStyle name="Calculation 8 2 4 2 13" xfId="1808" xr:uid="{00000000-0005-0000-0000-00004F040000}"/>
    <cellStyle name="Calculation 8 2 4 2 13 2" xfId="1809" xr:uid="{00000000-0005-0000-0000-000050040000}"/>
    <cellStyle name="Calculation 8 2 4 2 14" xfId="1810" xr:uid="{00000000-0005-0000-0000-000051040000}"/>
    <cellStyle name="Calculation 8 2 4 2 14 2" xfId="1811" xr:uid="{00000000-0005-0000-0000-000052040000}"/>
    <cellStyle name="Calculation 8 2 4 2 15" xfId="1812" xr:uid="{00000000-0005-0000-0000-000053040000}"/>
    <cellStyle name="Calculation 8 2 4 2 15 2" xfId="1813" xr:uid="{00000000-0005-0000-0000-000054040000}"/>
    <cellStyle name="Calculation 8 2 4 2 16" xfId="1814" xr:uid="{00000000-0005-0000-0000-000055040000}"/>
    <cellStyle name="Calculation 8 2 4 2 16 2" xfId="1815" xr:uid="{00000000-0005-0000-0000-000056040000}"/>
    <cellStyle name="Calculation 8 2 4 2 17" xfId="1816" xr:uid="{00000000-0005-0000-0000-000057040000}"/>
    <cellStyle name="Calculation 8 2 4 2 17 2" xfId="1817" xr:uid="{00000000-0005-0000-0000-000058040000}"/>
    <cellStyle name="Calculation 8 2 4 2 18" xfId="1818" xr:uid="{00000000-0005-0000-0000-000059040000}"/>
    <cellStyle name="Calculation 8 2 4 2 18 2" xfId="1819" xr:uid="{00000000-0005-0000-0000-00005A040000}"/>
    <cellStyle name="Calculation 8 2 4 2 19" xfId="1820" xr:uid="{00000000-0005-0000-0000-00005B040000}"/>
    <cellStyle name="Calculation 8 2 4 2 2" xfId="1821" xr:uid="{00000000-0005-0000-0000-00005C040000}"/>
    <cellStyle name="Calculation 8 2 4 2 2 2" xfId="1822" xr:uid="{00000000-0005-0000-0000-00005D040000}"/>
    <cellStyle name="Calculation 8 2 4 2 3" xfId="1823" xr:uid="{00000000-0005-0000-0000-00005E040000}"/>
    <cellStyle name="Calculation 8 2 4 2 3 2" xfId="1824" xr:uid="{00000000-0005-0000-0000-00005F040000}"/>
    <cellStyle name="Calculation 8 2 4 2 4" xfId="1825" xr:uid="{00000000-0005-0000-0000-000060040000}"/>
    <cellStyle name="Calculation 8 2 4 2 4 2" xfId="1826" xr:uid="{00000000-0005-0000-0000-000061040000}"/>
    <cellStyle name="Calculation 8 2 4 2 5" xfId="1827" xr:uid="{00000000-0005-0000-0000-000062040000}"/>
    <cellStyle name="Calculation 8 2 4 2 5 2" xfId="1828" xr:uid="{00000000-0005-0000-0000-000063040000}"/>
    <cellStyle name="Calculation 8 2 4 2 6" xfId="1829" xr:uid="{00000000-0005-0000-0000-000064040000}"/>
    <cellStyle name="Calculation 8 2 4 2 6 2" xfId="1830" xr:uid="{00000000-0005-0000-0000-000065040000}"/>
    <cellStyle name="Calculation 8 2 4 2 7" xfId="1831" xr:uid="{00000000-0005-0000-0000-000066040000}"/>
    <cellStyle name="Calculation 8 2 4 2 7 2" xfId="1832" xr:uid="{00000000-0005-0000-0000-000067040000}"/>
    <cellStyle name="Calculation 8 2 4 2 8" xfId="1833" xr:uid="{00000000-0005-0000-0000-000068040000}"/>
    <cellStyle name="Calculation 8 2 4 2 8 2" xfId="1834" xr:uid="{00000000-0005-0000-0000-000069040000}"/>
    <cellStyle name="Calculation 8 2 4 2 9" xfId="1835" xr:uid="{00000000-0005-0000-0000-00006A040000}"/>
    <cellStyle name="Calculation 8 2 4 2 9 2" xfId="1836" xr:uid="{00000000-0005-0000-0000-00006B040000}"/>
    <cellStyle name="Calculation 8 2 4 20" xfId="1837" xr:uid="{00000000-0005-0000-0000-00006C040000}"/>
    <cellStyle name="Calculation 8 2 4 3" xfId="1838" xr:uid="{00000000-0005-0000-0000-00006D040000}"/>
    <cellStyle name="Calculation 8 2 4 3 10" xfId="1839" xr:uid="{00000000-0005-0000-0000-00006E040000}"/>
    <cellStyle name="Calculation 8 2 4 3 10 2" xfId="1840" xr:uid="{00000000-0005-0000-0000-00006F040000}"/>
    <cellStyle name="Calculation 8 2 4 3 11" xfId="1841" xr:uid="{00000000-0005-0000-0000-000070040000}"/>
    <cellStyle name="Calculation 8 2 4 3 11 2" xfId="1842" xr:uid="{00000000-0005-0000-0000-000071040000}"/>
    <cellStyle name="Calculation 8 2 4 3 12" xfId="1843" xr:uid="{00000000-0005-0000-0000-000072040000}"/>
    <cellStyle name="Calculation 8 2 4 3 12 2" xfId="1844" xr:uid="{00000000-0005-0000-0000-000073040000}"/>
    <cellStyle name="Calculation 8 2 4 3 13" xfId="1845" xr:uid="{00000000-0005-0000-0000-000074040000}"/>
    <cellStyle name="Calculation 8 2 4 3 13 2" xfId="1846" xr:uid="{00000000-0005-0000-0000-000075040000}"/>
    <cellStyle name="Calculation 8 2 4 3 14" xfId="1847" xr:uid="{00000000-0005-0000-0000-000076040000}"/>
    <cellStyle name="Calculation 8 2 4 3 14 2" xfId="1848" xr:uid="{00000000-0005-0000-0000-000077040000}"/>
    <cellStyle name="Calculation 8 2 4 3 15" xfId="1849" xr:uid="{00000000-0005-0000-0000-000078040000}"/>
    <cellStyle name="Calculation 8 2 4 3 15 2" xfId="1850" xr:uid="{00000000-0005-0000-0000-000079040000}"/>
    <cellStyle name="Calculation 8 2 4 3 16" xfId="1851" xr:uid="{00000000-0005-0000-0000-00007A040000}"/>
    <cellStyle name="Calculation 8 2 4 3 16 2" xfId="1852" xr:uid="{00000000-0005-0000-0000-00007B040000}"/>
    <cellStyle name="Calculation 8 2 4 3 17" xfId="1853" xr:uid="{00000000-0005-0000-0000-00007C040000}"/>
    <cellStyle name="Calculation 8 2 4 3 17 2" xfId="1854" xr:uid="{00000000-0005-0000-0000-00007D040000}"/>
    <cellStyle name="Calculation 8 2 4 3 18" xfId="1855" xr:uid="{00000000-0005-0000-0000-00007E040000}"/>
    <cellStyle name="Calculation 8 2 4 3 2" xfId="1856" xr:uid="{00000000-0005-0000-0000-00007F040000}"/>
    <cellStyle name="Calculation 8 2 4 3 2 2" xfId="1857" xr:uid="{00000000-0005-0000-0000-000080040000}"/>
    <cellStyle name="Calculation 8 2 4 3 3" xfId="1858" xr:uid="{00000000-0005-0000-0000-000081040000}"/>
    <cellStyle name="Calculation 8 2 4 3 3 2" xfId="1859" xr:uid="{00000000-0005-0000-0000-000082040000}"/>
    <cellStyle name="Calculation 8 2 4 3 4" xfId="1860" xr:uid="{00000000-0005-0000-0000-000083040000}"/>
    <cellStyle name="Calculation 8 2 4 3 4 2" xfId="1861" xr:uid="{00000000-0005-0000-0000-000084040000}"/>
    <cellStyle name="Calculation 8 2 4 3 5" xfId="1862" xr:uid="{00000000-0005-0000-0000-000085040000}"/>
    <cellStyle name="Calculation 8 2 4 3 5 2" xfId="1863" xr:uid="{00000000-0005-0000-0000-000086040000}"/>
    <cellStyle name="Calculation 8 2 4 3 6" xfId="1864" xr:uid="{00000000-0005-0000-0000-000087040000}"/>
    <cellStyle name="Calculation 8 2 4 3 6 2" xfId="1865" xr:uid="{00000000-0005-0000-0000-000088040000}"/>
    <cellStyle name="Calculation 8 2 4 3 7" xfId="1866" xr:uid="{00000000-0005-0000-0000-000089040000}"/>
    <cellStyle name="Calculation 8 2 4 3 7 2" xfId="1867" xr:uid="{00000000-0005-0000-0000-00008A040000}"/>
    <cellStyle name="Calculation 8 2 4 3 8" xfId="1868" xr:uid="{00000000-0005-0000-0000-00008B040000}"/>
    <cellStyle name="Calculation 8 2 4 3 8 2" xfId="1869" xr:uid="{00000000-0005-0000-0000-00008C040000}"/>
    <cellStyle name="Calculation 8 2 4 3 9" xfId="1870" xr:uid="{00000000-0005-0000-0000-00008D040000}"/>
    <cellStyle name="Calculation 8 2 4 3 9 2" xfId="1871" xr:uid="{00000000-0005-0000-0000-00008E040000}"/>
    <cellStyle name="Calculation 8 2 4 4" xfId="1872" xr:uid="{00000000-0005-0000-0000-00008F040000}"/>
    <cellStyle name="Calculation 8 2 4 4 10" xfId="1873" xr:uid="{00000000-0005-0000-0000-000090040000}"/>
    <cellStyle name="Calculation 8 2 4 4 10 2" xfId="1874" xr:uid="{00000000-0005-0000-0000-000091040000}"/>
    <cellStyle name="Calculation 8 2 4 4 11" xfId="1875" xr:uid="{00000000-0005-0000-0000-000092040000}"/>
    <cellStyle name="Calculation 8 2 4 4 11 2" xfId="1876" xr:uid="{00000000-0005-0000-0000-000093040000}"/>
    <cellStyle name="Calculation 8 2 4 4 12" xfId="1877" xr:uid="{00000000-0005-0000-0000-000094040000}"/>
    <cellStyle name="Calculation 8 2 4 4 12 2" xfId="1878" xr:uid="{00000000-0005-0000-0000-000095040000}"/>
    <cellStyle name="Calculation 8 2 4 4 13" xfId="1879" xr:uid="{00000000-0005-0000-0000-000096040000}"/>
    <cellStyle name="Calculation 8 2 4 4 13 2" xfId="1880" xr:uid="{00000000-0005-0000-0000-000097040000}"/>
    <cellStyle name="Calculation 8 2 4 4 14" xfId="1881" xr:uid="{00000000-0005-0000-0000-000098040000}"/>
    <cellStyle name="Calculation 8 2 4 4 14 2" xfId="1882" xr:uid="{00000000-0005-0000-0000-000099040000}"/>
    <cellStyle name="Calculation 8 2 4 4 15" xfId="1883" xr:uid="{00000000-0005-0000-0000-00009A040000}"/>
    <cellStyle name="Calculation 8 2 4 4 15 2" xfId="1884" xr:uid="{00000000-0005-0000-0000-00009B040000}"/>
    <cellStyle name="Calculation 8 2 4 4 16" xfId="1885" xr:uid="{00000000-0005-0000-0000-00009C040000}"/>
    <cellStyle name="Calculation 8 2 4 4 2" xfId="1886" xr:uid="{00000000-0005-0000-0000-00009D040000}"/>
    <cellStyle name="Calculation 8 2 4 4 2 2" xfId="1887" xr:uid="{00000000-0005-0000-0000-00009E040000}"/>
    <cellStyle name="Calculation 8 2 4 4 3" xfId="1888" xr:uid="{00000000-0005-0000-0000-00009F040000}"/>
    <cellStyle name="Calculation 8 2 4 4 3 2" xfId="1889" xr:uid="{00000000-0005-0000-0000-0000A0040000}"/>
    <cellStyle name="Calculation 8 2 4 4 4" xfId="1890" xr:uid="{00000000-0005-0000-0000-0000A1040000}"/>
    <cellStyle name="Calculation 8 2 4 4 4 2" xfId="1891" xr:uid="{00000000-0005-0000-0000-0000A2040000}"/>
    <cellStyle name="Calculation 8 2 4 4 5" xfId="1892" xr:uid="{00000000-0005-0000-0000-0000A3040000}"/>
    <cellStyle name="Calculation 8 2 4 4 5 2" xfId="1893" xr:uid="{00000000-0005-0000-0000-0000A4040000}"/>
    <cellStyle name="Calculation 8 2 4 4 6" xfId="1894" xr:uid="{00000000-0005-0000-0000-0000A5040000}"/>
    <cellStyle name="Calculation 8 2 4 4 6 2" xfId="1895" xr:uid="{00000000-0005-0000-0000-0000A6040000}"/>
    <cellStyle name="Calculation 8 2 4 4 7" xfId="1896" xr:uid="{00000000-0005-0000-0000-0000A7040000}"/>
    <cellStyle name="Calculation 8 2 4 4 7 2" xfId="1897" xr:uid="{00000000-0005-0000-0000-0000A8040000}"/>
    <cellStyle name="Calculation 8 2 4 4 8" xfId="1898" xr:uid="{00000000-0005-0000-0000-0000A9040000}"/>
    <cellStyle name="Calculation 8 2 4 4 8 2" xfId="1899" xr:uid="{00000000-0005-0000-0000-0000AA040000}"/>
    <cellStyle name="Calculation 8 2 4 4 9" xfId="1900" xr:uid="{00000000-0005-0000-0000-0000AB040000}"/>
    <cellStyle name="Calculation 8 2 4 4 9 2" xfId="1901" xr:uid="{00000000-0005-0000-0000-0000AC040000}"/>
    <cellStyle name="Calculation 8 2 4 5" xfId="1902" xr:uid="{00000000-0005-0000-0000-0000AD040000}"/>
    <cellStyle name="Calculation 8 2 4 5 10" xfId="1903" xr:uid="{00000000-0005-0000-0000-0000AE040000}"/>
    <cellStyle name="Calculation 8 2 4 5 10 2" xfId="1904" xr:uid="{00000000-0005-0000-0000-0000AF040000}"/>
    <cellStyle name="Calculation 8 2 4 5 11" xfId="1905" xr:uid="{00000000-0005-0000-0000-0000B0040000}"/>
    <cellStyle name="Calculation 8 2 4 5 11 2" xfId="1906" xr:uid="{00000000-0005-0000-0000-0000B1040000}"/>
    <cellStyle name="Calculation 8 2 4 5 12" xfId="1907" xr:uid="{00000000-0005-0000-0000-0000B2040000}"/>
    <cellStyle name="Calculation 8 2 4 5 12 2" xfId="1908" xr:uid="{00000000-0005-0000-0000-0000B3040000}"/>
    <cellStyle name="Calculation 8 2 4 5 13" xfId="1909" xr:uid="{00000000-0005-0000-0000-0000B4040000}"/>
    <cellStyle name="Calculation 8 2 4 5 13 2" xfId="1910" xr:uid="{00000000-0005-0000-0000-0000B5040000}"/>
    <cellStyle name="Calculation 8 2 4 5 14" xfId="1911" xr:uid="{00000000-0005-0000-0000-0000B6040000}"/>
    <cellStyle name="Calculation 8 2 4 5 14 2" xfId="1912" xr:uid="{00000000-0005-0000-0000-0000B7040000}"/>
    <cellStyle name="Calculation 8 2 4 5 15" xfId="1913" xr:uid="{00000000-0005-0000-0000-0000B8040000}"/>
    <cellStyle name="Calculation 8 2 4 5 15 2" xfId="1914" xr:uid="{00000000-0005-0000-0000-0000B9040000}"/>
    <cellStyle name="Calculation 8 2 4 5 16" xfId="1915" xr:uid="{00000000-0005-0000-0000-0000BA040000}"/>
    <cellStyle name="Calculation 8 2 4 5 2" xfId="1916" xr:uid="{00000000-0005-0000-0000-0000BB040000}"/>
    <cellStyle name="Calculation 8 2 4 5 2 2" xfId="1917" xr:uid="{00000000-0005-0000-0000-0000BC040000}"/>
    <cellStyle name="Calculation 8 2 4 5 3" xfId="1918" xr:uid="{00000000-0005-0000-0000-0000BD040000}"/>
    <cellStyle name="Calculation 8 2 4 5 3 2" xfId="1919" xr:uid="{00000000-0005-0000-0000-0000BE040000}"/>
    <cellStyle name="Calculation 8 2 4 5 4" xfId="1920" xr:uid="{00000000-0005-0000-0000-0000BF040000}"/>
    <cellStyle name="Calculation 8 2 4 5 4 2" xfId="1921" xr:uid="{00000000-0005-0000-0000-0000C0040000}"/>
    <cellStyle name="Calculation 8 2 4 5 5" xfId="1922" xr:uid="{00000000-0005-0000-0000-0000C1040000}"/>
    <cellStyle name="Calculation 8 2 4 5 5 2" xfId="1923" xr:uid="{00000000-0005-0000-0000-0000C2040000}"/>
    <cellStyle name="Calculation 8 2 4 5 6" xfId="1924" xr:uid="{00000000-0005-0000-0000-0000C3040000}"/>
    <cellStyle name="Calculation 8 2 4 5 6 2" xfId="1925" xr:uid="{00000000-0005-0000-0000-0000C4040000}"/>
    <cellStyle name="Calculation 8 2 4 5 7" xfId="1926" xr:uid="{00000000-0005-0000-0000-0000C5040000}"/>
    <cellStyle name="Calculation 8 2 4 5 7 2" xfId="1927" xr:uid="{00000000-0005-0000-0000-0000C6040000}"/>
    <cellStyle name="Calculation 8 2 4 5 8" xfId="1928" xr:uid="{00000000-0005-0000-0000-0000C7040000}"/>
    <cellStyle name="Calculation 8 2 4 5 8 2" xfId="1929" xr:uid="{00000000-0005-0000-0000-0000C8040000}"/>
    <cellStyle name="Calculation 8 2 4 5 9" xfId="1930" xr:uid="{00000000-0005-0000-0000-0000C9040000}"/>
    <cellStyle name="Calculation 8 2 4 5 9 2" xfId="1931" xr:uid="{00000000-0005-0000-0000-0000CA040000}"/>
    <cellStyle name="Calculation 8 2 4 6" xfId="1932" xr:uid="{00000000-0005-0000-0000-0000CB040000}"/>
    <cellStyle name="Calculation 8 2 4 6 10" xfId="1933" xr:uid="{00000000-0005-0000-0000-0000CC040000}"/>
    <cellStyle name="Calculation 8 2 4 6 10 2" xfId="1934" xr:uid="{00000000-0005-0000-0000-0000CD040000}"/>
    <cellStyle name="Calculation 8 2 4 6 11" xfId="1935" xr:uid="{00000000-0005-0000-0000-0000CE040000}"/>
    <cellStyle name="Calculation 8 2 4 6 11 2" xfId="1936" xr:uid="{00000000-0005-0000-0000-0000CF040000}"/>
    <cellStyle name="Calculation 8 2 4 6 12" xfId="1937" xr:uid="{00000000-0005-0000-0000-0000D0040000}"/>
    <cellStyle name="Calculation 8 2 4 6 12 2" xfId="1938" xr:uid="{00000000-0005-0000-0000-0000D1040000}"/>
    <cellStyle name="Calculation 8 2 4 6 13" xfId="1939" xr:uid="{00000000-0005-0000-0000-0000D2040000}"/>
    <cellStyle name="Calculation 8 2 4 6 13 2" xfId="1940" xr:uid="{00000000-0005-0000-0000-0000D3040000}"/>
    <cellStyle name="Calculation 8 2 4 6 14" xfId="1941" xr:uid="{00000000-0005-0000-0000-0000D4040000}"/>
    <cellStyle name="Calculation 8 2 4 6 14 2" xfId="1942" xr:uid="{00000000-0005-0000-0000-0000D5040000}"/>
    <cellStyle name="Calculation 8 2 4 6 15" xfId="1943" xr:uid="{00000000-0005-0000-0000-0000D6040000}"/>
    <cellStyle name="Calculation 8 2 4 6 2" xfId="1944" xr:uid="{00000000-0005-0000-0000-0000D7040000}"/>
    <cellStyle name="Calculation 8 2 4 6 2 2" xfId="1945" xr:uid="{00000000-0005-0000-0000-0000D8040000}"/>
    <cellStyle name="Calculation 8 2 4 6 3" xfId="1946" xr:uid="{00000000-0005-0000-0000-0000D9040000}"/>
    <cellStyle name="Calculation 8 2 4 6 3 2" xfId="1947" xr:uid="{00000000-0005-0000-0000-0000DA040000}"/>
    <cellStyle name="Calculation 8 2 4 6 4" xfId="1948" xr:uid="{00000000-0005-0000-0000-0000DB040000}"/>
    <cellStyle name="Calculation 8 2 4 6 4 2" xfId="1949" xr:uid="{00000000-0005-0000-0000-0000DC040000}"/>
    <cellStyle name="Calculation 8 2 4 6 5" xfId="1950" xr:uid="{00000000-0005-0000-0000-0000DD040000}"/>
    <cellStyle name="Calculation 8 2 4 6 5 2" xfId="1951" xr:uid="{00000000-0005-0000-0000-0000DE040000}"/>
    <cellStyle name="Calculation 8 2 4 6 6" xfId="1952" xr:uid="{00000000-0005-0000-0000-0000DF040000}"/>
    <cellStyle name="Calculation 8 2 4 6 6 2" xfId="1953" xr:uid="{00000000-0005-0000-0000-0000E0040000}"/>
    <cellStyle name="Calculation 8 2 4 6 7" xfId="1954" xr:uid="{00000000-0005-0000-0000-0000E1040000}"/>
    <cellStyle name="Calculation 8 2 4 6 7 2" xfId="1955" xr:uid="{00000000-0005-0000-0000-0000E2040000}"/>
    <cellStyle name="Calculation 8 2 4 6 8" xfId="1956" xr:uid="{00000000-0005-0000-0000-0000E3040000}"/>
    <cellStyle name="Calculation 8 2 4 6 8 2" xfId="1957" xr:uid="{00000000-0005-0000-0000-0000E4040000}"/>
    <cellStyle name="Calculation 8 2 4 6 9" xfId="1958" xr:uid="{00000000-0005-0000-0000-0000E5040000}"/>
    <cellStyle name="Calculation 8 2 4 6 9 2" xfId="1959" xr:uid="{00000000-0005-0000-0000-0000E6040000}"/>
    <cellStyle name="Calculation 8 2 4 7" xfId="1960" xr:uid="{00000000-0005-0000-0000-0000E7040000}"/>
    <cellStyle name="Calculation 8 2 4 7 2" xfId="1961" xr:uid="{00000000-0005-0000-0000-0000E8040000}"/>
    <cellStyle name="Calculation 8 2 4 8" xfId="1962" xr:uid="{00000000-0005-0000-0000-0000E9040000}"/>
    <cellStyle name="Calculation 8 2 4 8 2" xfId="1963" xr:uid="{00000000-0005-0000-0000-0000EA040000}"/>
    <cellStyle name="Calculation 8 2 4 9" xfId="1964" xr:uid="{00000000-0005-0000-0000-0000EB040000}"/>
    <cellStyle name="Calculation 8 2 4 9 2" xfId="1965" xr:uid="{00000000-0005-0000-0000-0000EC040000}"/>
    <cellStyle name="Calculation 8 2 5" xfId="1966" xr:uid="{00000000-0005-0000-0000-0000ED040000}"/>
    <cellStyle name="Calculation 8 2 5 10" xfId="1967" xr:uid="{00000000-0005-0000-0000-0000EE040000}"/>
    <cellStyle name="Calculation 8 2 5 10 2" xfId="1968" xr:uid="{00000000-0005-0000-0000-0000EF040000}"/>
    <cellStyle name="Calculation 8 2 5 11" xfId="1969" xr:uid="{00000000-0005-0000-0000-0000F0040000}"/>
    <cellStyle name="Calculation 8 2 5 11 2" xfId="1970" xr:uid="{00000000-0005-0000-0000-0000F1040000}"/>
    <cellStyle name="Calculation 8 2 5 12" xfId="1971" xr:uid="{00000000-0005-0000-0000-0000F2040000}"/>
    <cellStyle name="Calculation 8 2 5 12 2" xfId="1972" xr:uid="{00000000-0005-0000-0000-0000F3040000}"/>
    <cellStyle name="Calculation 8 2 5 13" xfId="1973" xr:uid="{00000000-0005-0000-0000-0000F4040000}"/>
    <cellStyle name="Calculation 8 2 5 13 2" xfId="1974" xr:uid="{00000000-0005-0000-0000-0000F5040000}"/>
    <cellStyle name="Calculation 8 2 5 14" xfId="1975" xr:uid="{00000000-0005-0000-0000-0000F6040000}"/>
    <cellStyle name="Calculation 8 2 5 14 2" xfId="1976" xr:uid="{00000000-0005-0000-0000-0000F7040000}"/>
    <cellStyle name="Calculation 8 2 5 15" xfId="1977" xr:uid="{00000000-0005-0000-0000-0000F8040000}"/>
    <cellStyle name="Calculation 8 2 5 15 2" xfId="1978" xr:uid="{00000000-0005-0000-0000-0000F9040000}"/>
    <cellStyle name="Calculation 8 2 5 16" xfId="1979" xr:uid="{00000000-0005-0000-0000-0000FA040000}"/>
    <cellStyle name="Calculation 8 2 5 16 2" xfId="1980" xr:uid="{00000000-0005-0000-0000-0000FB040000}"/>
    <cellStyle name="Calculation 8 2 5 17" xfId="1981" xr:uid="{00000000-0005-0000-0000-0000FC040000}"/>
    <cellStyle name="Calculation 8 2 5 17 2" xfId="1982" xr:uid="{00000000-0005-0000-0000-0000FD040000}"/>
    <cellStyle name="Calculation 8 2 5 18" xfId="1983" xr:uid="{00000000-0005-0000-0000-0000FE040000}"/>
    <cellStyle name="Calculation 8 2 5 18 2" xfId="1984" xr:uid="{00000000-0005-0000-0000-0000FF040000}"/>
    <cellStyle name="Calculation 8 2 5 19" xfId="1985" xr:uid="{00000000-0005-0000-0000-000000050000}"/>
    <cellStyle name="Calculation 8 2 5 2" xfId="1986" xr:uid="{00000000-0005-0000-0000-000001050000}"/>
    <cellStyle name="Calculation 8 2 5 2 10" xfId="1987" xr:uid="{00000000-0005-0000-0000-000002050000}"/>
    <cellStyle name="Calculation 8 2 5 2 10 2" xfId="1988" xr:uid="{00000000-0005-0000-0000-000003050000}"/>
    <cellStyle name="Calculation 8 2 5 2 11" xfId="1989" xr:uid="{00000000-0005-0000-0000-000004050000}"/>
    <cellStyle name="Calculation 8 2 5 2 11 2" xfId="1990" xr:uid="{00000000-0005-0000-0000-000005050000}"/>
    <cellStyle name="Calculation 8 2 5 2 12" xfId="1991" xr:uid="{00000000-0005-0000-0000-000006050000}"/>
    <cellStyle name="Calculation 8 2 5 2 12 2" xfId="1992" xr:uid="{00000000-0005-0000-0000-000007050000}"/>
    <cellStyle name="Calculation 8 2 5 2 13" xfId="1993" xr:uid="{00000000-0005-0000-0000-000008050000}"/>
    <cellStyle name="Calculation 8 2 5 2 13 2" xfId="1994" xr:uid="{00000000-0005-0000-0000-000009050000}"/>
    <cellStyle name="Calculation 8 2 5 2 14" xfId="1995" xr:uid="{00000000-0005-0000-0000-00000A050000}"/>
    <cellStyle name="Calculation 8 2 5 2 14 2" xfId="1996" xr:uid="{00000000-0005-0000-0000-00000B050000}"/>
    <cellStyle name="Calculation 8 2 5 2 15" xfId="1997" xr:uid="{00000000-0005-0000-0000-00000C050000}"/>
    <cellStyle name="Calculation 8 2 5 2 15 2" xfId="1998" xr:uid="{00000000-0005-0000-0000-00000D050000}"/>
    <cellStyle name="Calculation 8 2 5 2 16" xfId="1999" xr:uid="{00000000-0005-0000-0000-00000E050000}"/>
    <cellStyle name="Calculation 8 2 5 2 16 2" xfId="2000" xr:uid="{00000000-0005-0000-0000-00000F050000}"/>
    <cellStyle name="Calculation 8 2 5 2 17" xfId="2001" xr:uid="{00000000-0005-0000-0000-000010050000}"/>
    <cellStyle name="Calculation 8 2 5 2 17 2" xfId="2002" xr:uid="{00000000-0005-0000-0000-000011050000}"/>
    <cellStyle name="Calculation 8 2 5 2 18" xfId="2003" xr:uid="{00000000-0005-0000-0000-000012050000}"/>
    <cellStyle name="Calculation 8 2 5 2 2" xfId="2004" xr:uid="{00000000-0005-0000-0000-000013050000}"/>
    <cellStyle name="Calculation 8 2 5 2 2 2" xfId="2005" xr:uid="{00000000-0005-0000-0000-000014050000}"/>
    <cellStyle name="Calculation 8 2 5 2 3" xfId="2006" xr:uid="{00000000-0005-0000-0000-000015050000}"/>
    <cellStyle name="Calculation 8 2 5 2 3 2" xfId="2007" xr:uid="{00000000-0005-0000-0000-000016050000}"/>
    <cellStyle name="Calculation 8 2 5 2 4" xfId="2008" xr:uid="{00000000-0005-0000-0000-000017050000}"/>
    <cellStyle name="Calculation 8 2 5 2 4 2" xfId="2009" xr:uid="{00000000-0005-0000-0000-000018050000}"/>
    <cellStyle name="Calculation 8 2 5 2 5" xfId="2010" xr:uid="{00000000-0005-0000-0000-000019050000}"/>
    <cellStyle name="Calculation 8 2 5 2 5 2" xfId="2011" xr:uid="{00000000-0005-0000-0000-00001A050000}"/>
    <cellStyle name="Calculation 8 2 5 2 6" xfId="2012" xr:uid="{00000000-0005-0000-0000-00001B050000}"/>
    <cellStyle name="Calculation 8 2 5 2 6 2" xfId="2013" xr:uid="{00000000-0005-0000-0000-00001C050000}"/>
    <cellStyle name="Calculation 8 2 5 2 7" xfId="2014" xr:uid="{00000000-0005-0000-0000-00001D050000}"/>
    <cellStyle name="Calculation 8 2 5 2 7 2" xfId="2015" xr:uid="{00000000-0005-0000-0000-00001E050000}"/>
    <cellStyle name="Calculation 8 2 5 2 8" xfId="2016" xr:uid="{00000000-0005-0000-0000-00001F050000}"/>
    <cellStyle name="Calculation 8 2 5 2 8 2" xfId="2017" xr:uid="{00000000-0005-0000-0000-000020050000}"/>
    <cellStyle name="Calculation 8 2 5 2 9" xfId="2018" xr:uid="{00000000-0005-0000-0000-000021050000}"/>
    <cellStyle name="Calculation 8 2 5 2 9 2" xfId="2019" xr:uid="{00000000-0005-0000-0000-000022050000}"/>
    <cellStyle name="Calculation 8 2 5 3" xfId="2020" xr:uid="{00000000-0005-0000-0000-000023050000}"/>
    <cellStyle name="Calculation 8 2 5 3 10" xfId="2021" xr:uid="{00000000-0005-0000-0000-000024050000}"/>
    <cellStyle name="Calculation 8 2 5 3 10 2" xfId="2022" xr:uid="{00000000-0005-0000-0000-000025050000}"/>
    <cellStyle name="Calculation 8 2 5 3 11" xfId="2023" xr:uid="{00000000-0005-0000-0000-000026050000}"/>
    <cellStyle name="Calculation 8 2 5 3 11 2" xfId="2024" xr:uid="{00000000-0005-0000-0000-000027050000}"/>
    <cellStyle name="Calculation 8 2 5 3 12" xfId="2025" xr:uid="{00000000-0005-0000-0000-000028050000}"/>
    <cellStyle name="Calculation 8 2 5 3 12 2" xfId="2026" xr:uid="{00000000-0005-0000-0000-000029050000}"/>
    <cellStyle name="Calculation 8 2 5 3 13" xfId="2027" xr:uid="{00000000-0005-0000-0000-00002A050000}"/>
    <cellStyle name="Calculation 8 2 5 3 13 2" xfId="2028" xr:uid="{00000000-0005-0000-0000-00002B050000}"/>
    <cellStyle name="Calculation 8 2 5 3 14" xfId="2029" xr:uid="{00000000-0005-0000-0000-00002C050000}"/>
    <cellStyle name="Calculation 8 2 5 3 14 2" xfId="2030" xr:uid="{00000000-0005-0000-0000-00002D050000}"/>
    <cellStyle name="Calculation 8 2 5 3 15" xfId="2031" xr:uid="{00000000-0005-0000-0000-00002E050000}"/>
    <cellStyle name="Calculation 8 2 5 3 15 2" xfId="2032" xr:uid="{00000000-0005-0000-0000-00002F050000}"/>
    <cellStyle name="Calculation 8 2 5 3 16" xfId="2033" xr:uid="{00000000-0005-0000-0000-000030050000}"/>
    <cellStyle name="Calculation 8 2 5 3 2" xfId="2034" xr:uid="{00000000-0005-0000-0000-000031050000}"/>
    <cellStyle name="Calculation 8 2 5 3 2 2" xfId="2035" xr:uid="{00000000-0005-0000-0000-000032050000}"/>
    <cellStyle name="Calculation 8 2 5 3 3" xfId="2036" xr:uid="{00000000-0005-0000-0000-000033050000}"/>
    <cellStyle name="Calculation 8 2 5 3 3 2" xfId="2037" xr:uid="{00000000-0005-0000-0000-000034050000}"/>
    <cellStyle name="Calculation 8 2 5 3 4" xfId="2038" xr:uid="{00000000-0005-0000-0000-000035050000}"/>
    <cellStyle name="Calculation 8 2 5 3 4 2" xfId="2039" xr:uid="{00000000-0005-0000-0000-000036050000}"/>
    <cellStyle name="Calculation 8 2 5 3 5" xfId="2040" xr:uid="{00000000-0005-0000-0000-000037050000}"/>
    <cellStyle name="Calculation 8 2 5 3 5 2" xfId="2041" xr:uid="{00000000-0005-0000-0000-000038050000}"/>
    <cellStyle name="Calculation 8 2 5 3 6" xfId="2042" xr:uid="{00000000-0005-0000-0000-000039050000}"/>
    <cellStyle name="Calculation 8 2 5 3 6 2" xfId="2043" xr:uid="{00000000-0005-0000-0000-00003A050000}"/>
    <cellStyle name="Calculation 8 2 5 3 7" xfId="2044" xr:uid="{00000000-0005-0000-0000-00003B050000}"/>
    <cellStyle name="Calculation 8 2 5 3 7 2" xfId="2045" xr:uid="{00000000-0005-0000-0000-00003C050000}"/>
    <cellStyle name="Calculation 8 2 5 3 8" xfId="2046" xr:uid="{00000000-0005-0000-0000-00003D050000}"/>
    <cellStyle name="Calculation 8 2 5 3 8 2" xfId="2047" xr:uid="{00000000-0005-0000-0000-00003E050000}"/>
    <cellStyle name="Calculation 8 2 5 3 9" xfId="2048" xr:uid="{00000000-0005-0000-0000-00003F050000}"/>
    <cellStyle name="Calculation 8 2 5 3 9 2" xfId="2049" xr:uid="{00000000-0005-0000-0000-000040050000}"/>
    <cellStyle name="Calculation 8 2 5 4" xfId="2050" xr:uid="{00000000-0005-0000-0000-000041050000}"/>
    <cellStyle name="Calculation 8 2 5 4 10" xfId="2051" xr:uid="{00000000-0005-0000-0000-000042050000}"/>
    <cellStyle name="Calculation 8 2 5 4 10 2" xfId="2052" xr:uid="{00000000-0005-0000-0000-000043050000}"/>
    <cellStyle name="Calculation 8 2 5 4 11" xfId="2053" xr:uid="{00000000-0005-0000-0000-000044050000}"/>
    <cellStyle name="Calculation 8 2 5 4 11 2" xfId="2054" xr:uid="{00000000-0005-0000-0000-000045050000}"/>
    <cellStyle name="Calculation 8 2 5 4 12" xfId="2055" xr:uid="{00000000-0005-0000-0000-000046050000}"/>
    <cellStyle name="Calculation 8 2 5 4 12 2" xfId="2056" xr:uid="{00000000-0005-0000-0000-000047050000}"/>
    <cellStyle name="Calculation 8 2 5 4 13" xfId="2057" xr:uid="{00000000-0005-0000-0000-000048050000}"/>
    <cellStyle name="Calculation 8 2 5 4 13 2" xfId="2058" xr:uid="{00000000-0005-0000-0000-000049050000}"/>
    <cellStyle name="Calculation 8 2 5 4 14" xfId="2059" xr:uid="{00000000-0005-0000-0000-00004A050000}"/>
    <cellStyle name="Calculation 8 2 5 4 14 2" xfId="2060" xr:uid="{00000000-0005-0000-0000-00004B050000}"/>
    <cellStyle name="Calculation 8 2 5 4 15" xfId="2061" xr:uid="{00000000-0005-0000-0000-00004C050000}"/>
    <cellStyle name="Calculation 8 2 5 4 15 2" xfId="2062" xr:uid="{00000000-0005-0000-0000-00004D050000}"/>
    <cellStyle name="Calculation 8 2 5 4 16" xfId="2063" xr:uid="{00000000-0005-0000-0000-00004E050000}"/>
    <cellStyle name="Calculation 8 2 5 4 2" xfId="2064" xr:uid="{00000000-0005-0000-0000-00004F050000}"/>
    <cellStyle name="Calculation 8 2 5 4 2 2" xfId="2065" xr:uid="{00000000-0005-0000-0000-000050050000}"/>
    <cellStyle name="Calculation 8 2 5 4 3" xfId="2066" xr:uid="{00000000-0005-0000-0000-000051050000}"/>
    <cellStyle name="Calculation 8 2 5 4 3 2" xfId="2067" xr:uid="{00000000-0005-0000-0000-000052050000}"/>
    <cellStyle name="Calculation 8 2 5 4 4" xfId="2068" xr:uid="{00000000-0005-0000-0000-000053050000}"/>
    <cellStyle name="Calculation 8 2 5 4 4 2" xfId="2069" xr:uid="{00000000-0005-0000-0000-000054050000}"/>
    <cellStyle name="Calculation 8 2 5 4 5" xfId="2070" xr:uid="{00000000-0005-0000-0000-000055050000}"/>
    <cellStyle name="Calculation 8 2 5 4 5 2" xfId="2071" xr:uid="{00000000-0005-0000-0000-000056050000}"/>
    <cellStyle name="Calculation 8 2 5 4 6" xfId="2072" xr:uid="{00000000-0005-0000-0000-000057050000}"/>
    <cellStyle name="Calculation 8 2 5 4 6 2" xfId="2073" xr:uid="{00000000-0005-0000-0000-000058050000}"/>
    <cellStyle name="Calculation 8 2 5 4 7" xfId="2074" xr:uid="{00000000-0005-0000-0000-000059050000}"/>
    <cellStyle name="Calculation 8 2 5 4 7 2" xfId="2075" xr:uid="{00000000-0005-0000-0000-00005A050000}"/>
    <cellStyle name="Calculation 8 2 5 4 8" xfId="2076" xr:uid="{00000000-0005-0000-0000-00005B050000}"/>
    <cellStyle name="Calculation 8 2 5 4 8 2" xfId="2077" xr:uid="{00000000-0005-0000-0000-00005C050000}"/>
    <cellStyle name="Calculation 8 2 5 4 9" xfId="2078" xr:uid="{00000000-0005-0000-0000-00005D050000}"/>
    <cellStyle name="Calculation 8 2 5 4 9 2" xfId="2079" xr:uid="{00000000-0005-0000-0000-00005E050000}"/>
    <cellStyle name="Calculation 8 2 5 5" xfId="2080" xr:uid="{00000000-0005-0000-0000-00005F050000}"/>
    <cellStyle name="Calculation 8 2 5 5 10" xfId="2081" xr:uid="{00000000-0005-0000-0000-000060050000}"/>
    <cellStyle name="Calculation 8 2 5 5 10 2" xfId="2082" xr:uid="{00000000-0005-0000-0000-000061050000}"/>
    <cellStyle name="Calculation 8 2 5 5 11" xfId="2083" xr:uid="{00000000-0005-0000-0000-000062050000}"/>
    <cellStyle name="Calculation 8 2 5 5 11 2" xfId="2084" xr:uid="{00000000-0005-0000-0000-000063050000}"/>
    <cellStyle name="Calculation 8 2 5 5 12" xfId="2085" xr:uid="{00000000-0005-0000-0000-000064050000}"/>
    <cellStyle name="Calculation 8 2 5 5 12 2" xfId="2086" xr:uid="{00000000-0005-0000-0000-000065050000}"/>
    <cellStyle name="Calculation 8 2 5 5 13" xfId="2087" xr:uid="{00000000-0005-0000-0000-000066050000}"/>
    <cellStyle name="Calculation 8 2 5 5 13 2" xfId="2088" xr:uid="{00000000-0005-0000-0000-000067050000}"/>
    <cellStyle name="Calculation 8 2 5 5 14" xfId="2089" xr:uid="{00000000-0005-0000-0000-000068050000}"/>
    <cellStyle name="Calculation 8 2 5 5 14 2" xfId="2090" xr:uid="{00000000-0005-0000-0000-000069050000}"/>
    <cellStyle name="Calculation 8 2 5 5 15" xfId="2091" xr:uid="{00000000-0005-0000-0000-00006A050000}"/>
    <cellStyle name="Calculation 8 2 5 5 2" xfId="2092" xr:uid="{00000000-0005-0000-0000-00006B050000}"/>
    <cellStyle name="Calculation 8 2 5 5 2 2" xfId="2093" xr:uid="{00000000-0005-0000-0000-00006C050000}"/>
    <cellStyle name="Calculation 8 2 5 5 3" xfId="2094" xr:uid="{00000000-0005-0000-0000-00006D050000}"/>
    <cellStyle name="Calculation 8 2 5 5 3 2" xfId="2095" xr:uid="{00000000-0005-0000-0000-00006E050000}"/>
    <cellStyle name="Calculation 8 2 5 5 4" xfId="2096" xr:uid="{00000000-0005-0000-0000-00006F050000}"/>
    <cellStyle name="Calculation 8 2 5 5 4 2" xfId="2097" xr:uid="{00000000-0005-0000-0000-000070050000}"/>
    <cellStyle name="Calculation 8 2 5 5 5" xfId="2098" xr:uid="{00000000-0005-0000-0000-000071050000}"/>
    <cellStyle name="Calculation 8 2 5 5 5 2" xfId="2099" xr:uid="{00000000-0005-0000-0000-000072050000}"/>
    <cellStyle name="Calculation 8 2 5 5 6" xfId="2100" xr:uid="{00000000-0005-0000-0000-000073050000}"/>
    <cellStyle name="Calculation 8 2 5 5 6 2" xfId="2101" xr:uid="{00000000-0005-0000-0000-000074050000}"/>
    <cellStyle name="Calculation 8 2 5 5 7" xfId="2102" xr:uid="{00000000-0005-0000-0000-000075050000}"/>
    <cellStyle name="Calculation 8 2 5 5 7 2" xfId="2103" xr:uid="{00000000-0005-0000-0000-000076050000}"/>
    <cellStyle name="Calculation 8 2 5 5 8" xfId="2104" xr:uid="{00000000-0005-0000-0000-000077050000}"/>
    <cellStyle name="Calculation 8 2 5 5 8 2" xfId="2105" xr:uid="{00000000-0005-0000-0000-000078050000}"/>
    <cellStyle name="Calculation 8 2 5 5 9" xfId="2106" xr:uid="{00000000-0005-0000-0000-000079050000}"/>
    <cellStyle name="Calculation 8 2 5 5 9 2" xfId="2107" xr:uid="{00000000-0005-0000-0000-00007A050000}"/>
    <cellStyle name="Calculation 8 2 5 6" xfId="2108" xr:uid="{00000000-0005-0000-0000-00007B050000}"/>
    <cellStyle name="Calculation 8 2 5 6 2" xfId="2109" xr:uid="{00000000-0005-0000-0000-00007C050000}"/>
    <cellStyle name="Calculation 8 2 5 7" xfId="2110" xr:uid="{00000000-0005-0000-0000-00007D050000}"/>
    <cellStyle name="Calculation 8 2 5 7 2" xfId="2111" xr:uid="{00000000-0005-0000-0000-00007E050000}"/>
    <cellStyle name="Calculation 8 2 5 8" xfId="2112" xr:uid="{00000000-0005-0000-0000-00007F050000}"/>
    <cellStyle name="Calculation 8 2 5 8 2" xfId="2113" xr:uid="{00000000-0005-0000-0000-000080050000}"/>
    <cellStyle name="Calculation 8 2 5 9" xfId="2114" xr:uid="{00000000-0005-0000-0000-000081050000}"/>
    <cellStyle name="Calculation 8 2 5 9 2" xfId="2115" xr:uid="{00000000-0005-0000-0000-000082050000}"/>
    <cellStyle name="Calculation 8 2 6" xfId="2116" xr:uid="{00000000-0005-0000-0000-000083050000}"/>
    <cellStyle name="Calculation 8 2 6 10" xfId="2117" xr:uid="{00000000-0005-0000-0000-000084050000}"/>
    <cellStyle name="Calculation 8 2 6 10 2" xfId="2118" xr:uid="{00000000-0005-0000-0000-000085050000}"/>
    <cellStyle name="Calculation 8 2 6 11" xfId="2119" xr:uid="{00000000-0005-0000-0000-000086050000}"/>
    <cellStyle name="Calculation 8 2 6 11 2" xfId="2120" xr:uid="{00000000-0005-0000-0000-000087050000}"/>
    <cellStyle name="Calculation 8 2 6 12" xfId="2121" xr:uid="{00000000-0005-0000-0000-000088050000}"/>
    <cellStyle name="Calculation 8 2 6 12 2" xfId="2122" xr:uid="{00000000-0005-0000-0000-000089050000}"/>
    <cellStyle name="Calculation 8 2 6 13" xfId="2123" xr:uid="{00000000-0005-0000-0000-00008A050000}"/>
    <cellStyle name="Calculation 8 2 6 13 2" xfId="2124" xr:uid="{00000000-0005-0000-0000-00008B050000}"/>
    <cellStyle name="Calculation 8 2 6 14" xfId="2125" xr:uid="{00000000-0005-0000-0000-00008C050000}"/>
    <cellStyle name="Calculation 8 2 6 14 2" xfId="2126" xr:uid="{00000000-0005-0000-0000-00008D050000}"/>
    <cellStyle name="Calculation 8 2 6 15" xfId="2127" xr:uid="{00000000-0005-0000-0000-00008E050000}"/>
    <cellStyle name="Calculation 8 2 6 15 2" xfId="2128" xr:uid="{00000000-0005-0000-0000-00008F050000}"/>
    <cellStyle name="Calculation 8 2 6 16" xfId="2129" xr:uid="{00000000-0005-0000-0000-000090050000}"/>
    <cellStyle name="Calculation 8 2 6 16 2" xfId="2130" xr:uid="{00000000-0005-0000-0000-000091050000}"/>
    <cellStyle name="Calculation 8 2 6 17" xfId="2131" xr:uid="{00000000-0005-0000-0000-000092050000}"/>
    <cellStyle name="Calculation 8 2 6 17 2" xfId="2132" xr:uid="{00000000-0005-0000-0000-000093050000}"/>
    <cellStyle name="Calculation 8 2 6 18" xfId="2133" xr:uid="{00000000-0005-0000-0000-000094050000}"/>
    <cellStyle name="Calculation 8 2 6 18 2" xfId="2134" xr:uid="{00000000-0005-0000-0000-000095050000}"/>
    <cellStyle name="Calculation 8 2 6 19" xfId="2135" xr:uid="{00000000-0005-0000-0000-000096050000}"/>
    <cellStyle name="Calculation 8 2 6 2" xfId="2136" xr:uid="{00000000-0005-0000-0000-000097050000}"/>
    <cellStyle name="Calculation 8 2 6 2 10" xfId="2137" xr:uid="{00000000-0005-0000-0000-000098050000}"/>
    <cellStyle name="Calculation 8 2 6 2 10 2" xfId="2138" xr:uid="{00000000-0005-0000-0000-000099050000}"/>
    <cellStyle name="Calculation 8 2 6 2 11" xfId="2139" xr:uid="{00000000-0005-0000-0000-00009A050000}"/>
    <cellStyle name="Calculation 8 2 6 2 11 2" xfId="2140" xr:uid="{00000000-0005-0000-0000-00009B050000}"/>
    <cellStyle name="Calculation 8 2 6 2 12" xfId="2141" xr:uid="{00000000-0005-0000-0000-00009C050000}"/>
    <cellStyle name="Calculation 8 2 6 2 12 2" xfId="2142" xr:uid="{00000000-0005-0000-0000-00009D050000}"/>
    <cellStyle name="Calculation 8 2 6 2 13" xfId="2143" xr:uid="{00000000-0005-0000-0000-00009E050000}"/>
    <cellStyle name="Calculation 8 2 6 2 13 2" xfId="2144" xr:uid="{00000000-0005-0000-0000-00009F050000}"/>
    <cellStyle name="Calculation 8 2 6 2 14" xfId="2145" xr:uid="{00000000-0005-0000-0000-0000A0050000}"/>
    <cellStyle name="Calculation 8 2 6 2 14 2" xfId="2146" xr:uid="{00000000-0005-0000-0000-0000A1050000}"/>
    <cellStyle name="Calculation 8 2 6 2 15" xfId="2147" xr:uid="{00000000-0005-0000-0000-0000A2050000}"/>
    <cellStyle name="Calculation 8 2 6 2 15 2" xfId="2148" xr:uid="{00000000-0005-0000-0000-0000A3050000}"/>
    <cellStyle name="Calculation 8 2 6 2 16" xfId="2149" xr:uid="{00000000-0005-0000-0000-0000A4050000}"/>
    <cellStyle name="Calculation 8 2 6 2 16 2" xfId="2150" xr:uid="{00000000-0005-0000-0000-0000A5050000}"/>
    <cellStyle name="Calculation 8 2 6 2 17" xfId="2151" xr:uid="{00000000-0005-0000-0000-0000A6050000}"/>
    <cellStyle name="Calculation 8 2 6 2 17 2" xfId="2152" xr:uid="{00000000-0005-0000-0000-0000A7050000}"/>
    <cellStyle name="Calculation 8 2 6 2 18" xfId="2153" xr:uid="{00000000-0005-0000-0000-0000A8050000}"/>
    <cellStyle name="Calculation 8 2 6 2 2" xfId="2154" xr:uid="{00000000-0005-0000-0000-0000A9050000}"/>
    <cellStyle name="Calculation 8 2 6 2 2 2" xfId="2155" xr:uid="{00000000-0005-0000-0000-0000AA050000}"/>
    <cellStyle name="Calculation 8 2 6 2 3" xfId="2156" xr:uid="{00000000-0005-0000-0000-0000AB050000}"/>
    <cellStyle name="Calculation 8 2 6 2 3 2" xfId="2157" xr:uid="{00000000-0005-0000-0000-0000AC050000}"/>
    <cellStyle name="Calculation 8 2 6 2 4" xfId="2158" xr:uid="{00000000-0005-0000-0000-0000AD050000}"/>
    <cellStyle name="Calculation 8 2 6 2 4 2" xfId="2159" xr:uid="{00000000-0005-0000-0000-0000AE050000}"/>
    <cellStyle name="Calculation 8 2 6 2 5" xfId="2160" xr:uid="{00000000-0005-0000-0000-0000AF050000}"/>
    <cellStyle name="Calculation 8 2 6 2 5 2" xfId="2161" xr:uid="{00000000-0005-0000-0000-0000B0050000}"/>
    <cellStyle name="Calculation 8 2 6 2 6" xfId="2162" xr:uid="{00000000-0005-0000-0000-0000B1050000}"/>
    <cellStyle name="Calculation 8 2 6 2 6 2" xfId="2163" xr:uid="{00000000-0005-0000-0000-0000B2050000}"/>
    <cellStyle name="Calculation 8 2 6 2 7" xfId="2164" xr:uid="{00000000-0005-0000-0000-0000B3050000}"/>
    <cellStyle name="Calculation 8 2 6 2 7 2" xfId="2165" xr:uid="{00000000-0005-0000-0000-0000B4050000}"/>
    <cellStyle name="Calculation 8 2 6 2 8" xfId="2166" xr:uid="{00000000-0005-0000-0000-0000B5050000}"/>
    <cellStyle name="Calculation 8 2 6 2 8 2" xfId="2167" xr:uid="{00000000-0005-0000-0000-0000B6050000}"/>
    <cellStyle name="Calculation 8 2 6 2 9" xfId="2168" xr:uid="{00000000-0005-0000-0000-0000B7050000}"/>
    <cellStyle name="Calculation 8 2 6 2 9 2" xfId="2169" xr:uid="{00000000-0005-0000-0000-0000B8050000}"/>
    <cellStyle name="Calculation 8 2 6 3" xfId="2170" xr:uid="{00000000-0005-0000-0000-0000B9050000}"/>
    <cellStyle name="Calculation 8 2 6 3 10" xfId="2171" xr:uid="{00000000-0005-0000-0000-0000BA050000}"/>
    <cellStyle name="Calculation 8 2 6 3 10 2" xfId="2172" xr:uid="{00000000-0005-0000-0000-0000BB050000}"/>
    <cellStyle name="Calculation 8 2 6 3 11" xfId="2173" xr:uid="{00000000-0005-0000-0000-0000BC050000}"/>
    <cellStyle name="Calculation 8 2 6 3 11 2" xfId="2174" xr:uid="{00000000-0005-0000-0000-0000BD050000}"/>
    <cellStyle name="Calculation 8 2 6 3 12" xfId="2175" xr:uid="{00000000-0005-0000-0000-0000BE050000}"/>
    <cellStyle name="Calculation 8 2 6 3 12 2" xfId="2176" xr:uid="{00000000-0005-0000-0000-0000BF050000}"/>
    <cellStyle name="Calculation 8 2 6 3 13" xfId="2177" xr:uid="{00000000-0005-0000-0000-0000C0050000}"/>
    <cellStyle name="Calculation 8 2 6 3 13 2" xfId="2178" xr:uid="{00000000-0005-0000-0000-0000C1050000}"/>
    <cellStyle name="Calculation 8 2 6 3 14" xfId="2179" xr:uid="{00000000-0005-0000-0000-0000C2050000}"/>
    <cellStyle name="Calculation 8 2 6 3 14 2" xfId="2180" xr:uid="{00000000-0005-0000-0000-0000C3050000}"/>
    <cellStyle name="Calculation 8 2 6 3 15" xfId="2181" xr:uid="{00000000-0005-0000-0000-0000C4050000}"/>
    <cellStyle name="Calculation 8 2 6 3 15 2" xfId="2182" xr:uid="{00000000-0005-0000-0000-0000C5050000}"/>
    <cellStyle name="Calculation 8 2 6 3 16" xfId="2183" xr:uid="{00000000-0005-0000-0000-0000C6050000}"/>
    <cellStyle name="Calculation 8 2 6 3 2" xfId="2184" xr:uid="{00000000-0005-0000-0000-0000C7050000}"/>
    <cellStyle name="Calculation 8 2 6 3 2 2" xfId="2185" xr:uid="{00000000-0005-0000-0000-0000C8050000}"/>
    <cellStyle name="Calculation 8 2 6 3 3" xfId="2186" xr:uid="{00000000-0005-0000-0000-0000C9050000}"/>
    <cellStyle name="Calculation 8 2 6 3 3 2" xfId="2187" xr:uid="{00000000-0005-0000-0000-0000CA050000}"/>
    <cellStyle name="Calculation 8 2 6 3 4" xfId="2188" xr:uid="{00000000-0005-0000-0000-0000CB050000}"/>
    <cellStyle name="Calculation 8 2 6 3 4 2" xfId="2189" xr:uid="{00000000-0005-0000-0000-0000CC050000}"/>
    <cellStyle name="Calculation 8 2 6 3 5" xfId="2190" xr:uid="{00000000-0005-0000-0000-0000CD050000}"/>
    <cellStyle name="Calculation 8 2 6 3 5 2" xfId="2191" xr:uid="{00000000-0005-0000-0000-0000CE050000}"/>
    <cellStyle name="Calculation 8 2 6 3 6" xfId="2192" xr:uid="{00000000-0005-0000-0000-0000CF050000}"/>
    <cellStyle name="Calculation 8 2 6 3 6 2" xfId="2193" xr:uid="{00000000-0005-0000-0000-0000D0050000}"/>
    <cellStyle name="Calculation 8 2 6 3 7" xfId="2194" xr:uid="{00000000-0005-0000-0000-0000D1050000}"/>
    <cellStyle name="Calculation 8 2 6 3 7 2" xfId="2195" xr:uid="{00000000-0005-0000-0000-0000D2050000}"/>
    <cellStyle name="Calculation 8 2 6 3 8" xfId="2196" xr:uid="{00000000-0005-0000-0000-0000D3050000}"/>
    <cellStyle name="Calculation 8 2 6 3 8 2" xfId="2197" xr:uid="{00000000-0005-0000-0000-0000D4050000}"/>
    <cellStyle name="Calculation 8 2 6 3 9" xfId="2198" xr:uid="{00000000-0005-0000-0000-0000D5050000}"/>
    <cellStyle name="Calculation 8 2 6 3 9 2" xfId="2199" xr:uid="{00000000-0005-0000-0000-0000D6050000}"/>
    <cellStyle name="Calculation 8 2 6 4" xfId="2200" xr:uid="{00000000-0005-0000-0000-0000D7050000}"/>
    <cellStyle name="Calculation 8 2 6 4 10" xfId="2201" xr:uid="{00000000-0005-0000-0000-0000D8050000}"/>
    <cellStyle name="Calculation 8 2 6 4 10 2" xfId="2202" xr:uid="{00000000-0005-0000-0000-0000D9050000}"/>
    <cellStyle name="Calculation 8 2 6 4 11" xfId="2203" xr:uid="{00000000-0005-0000-0000-0000DA050000}"/>
    <cellStyle name="Calculation 8 2 6 4 11 2" xfId="2204" xr:uid="{00000000-0005-0000-0000-0000DB050000}"/>
    <cellStyle name="Calculation 8 2 6 4 12" xfId="2205" xr:uid="{00000000-0005-0000-0000-0000DC050000}"/>
    <cellStyle name="Calculation 8 2 6 4 12 2" xfId="2206" xr:uid="{00000000-0005-0000-0000-0000DD050000}"/>
    <cellStyle name="Calculation 8 2 6 4 13" xfId="2207" xr:uid="{00000000-0005-0000-0000-0000DE050000}"/>
    <cellStyle name="Calculation 8 2 6 4 13 2" xfId="2208" xr:uid="{00000000-0005-0000-0000-0000DF050000}"/>
    <cellStyle name="Calculation 8 2 6 4 14" xfId="2209" xr:uid="{00000000-0005-0000-0000-0000E0050000}"/>
    <cellStyle name="Calculation 8 2 6 4 14 2" xfId="2210" xr:uid="{00000000-0005-0000-0000-0000E1050000}"/>
    <cellStyle name="Calculation 8 2 6 4 15" xfId="2211" xr:uid="{00000000-0005-0000-0000-0000E2050000}"/>
    <cellStyle name="Calculation 8 2 6 4 15 2" xfId="2212" xr:uid="{00000000-0005-0000-0000-0000E3050000}"/>
    <cellStyle name="Calculation 8 2 6 4 16" xfId="2213" xr:uid="{00000000-0005-0000-0000-0000E4050000}"/>
    <cellStyle name="Calculation 8 2 6 4 2" xfId="2214" xr:uid="{00000000-0005-0000-0000-0000E5050000}"/>
    <cellStyle name="Calculation 8 2 6 4 2 2" xfId="2215" xr:uid="{00000000-0005-0000-0000-0000E6050000}"/>
    <cellStyle name="Calculation 8 2 6 4 3" xfId="2216" xr:uid="{00000000-0005-0000-0000-0000E7050000}"/>
    <cellStyle name="Calculation 8 2 6 4 3 2" xfId="2217" xr:uid="{00000000-0005-0000-0000-0000E8050000}"/>
    <cellStyle name="Calculation 8 2 6 4 4" xfId="2218" xr:uid="{00000000-0005-0000-0000-0000E9050000}"/>
    <cellStyle name="Calculation 8 2 6 4 4 2" xfId="2219" xr:uid="{00000000-0005-0000-0000-0000EA050000}"/>
    <cellStyle name="Calculation 8 2 6 4 5" xfId="2220" xr:uid="{00000000-0005-0000-0000-0000EB050000}"/>
    <cellStyle name="Calculation 8 2 6 4 5 2" xfId="2221" xr:uid="{00000000-0005-0000-0000-0000EC050000}"/>
    <cellStyle name="Calculation 8 2 6 4 6" xfId="2222" xr:uid="{00000000-0005-0000-0000-0000ED050000}"/>
    <cellStyle name="Calculation 8 2 6 4 6 2" xfId="2223" xr:uid="{00000000-0005-0000-0000-0000EE050000}"/>
    <cellStyle name="Calculation 8 2 6 4 7" xfId="2224" xr:uid="{00000000-0005-0000-0000-0000EF050000}"/>
    <cellStyle name="Calculation 8 2 6 4 7 2" xfId="2225" xr:uid="{00000000-0005-0000-0000-0000F0050000}"/>
    <cellStyle name="Calculation 8 2 6 4 8" xfId="2226" xr:uid="{00000000-0005-0000-0000-0000F1050000}"/>
    <cellStyle name="Calculation 8 2 6 4 8 2" xfId="2227" xr:uid="{00000000-0005-0000-0000-0000F2050000}"/>
    <cellStyle name="Calculation 8 2 6 4 9" xfId="2228" xr:uid="{00000000-0005-0000-0000-0000F3050000}"/>
    <cellStyle name="Calculation 8 2 6 4 9 2" xfId="2229" xr:uid="{00000000-0005-0000-0000-0000F4050000}"/>
    <cellStyle name="Calculation 8 2 6 5" xfId="2230" xr:uid="{00000000-0005-0000-0000-0000F5050000}"/>
    <cellStyle name="Calculation 8 2 6 5 10" xfId="2231" xr:uid="{00000000-0005-0000-0000-0000F6050000}"/>
    <cellStyle name="Calculation 8 2 6 5 10 2" xfId="2232" xr:uid="{00000000-0005-0000-0000-0000F7050000}"/>
    <cellStyle name="Calculation 8 2 6 5 11" xfId="2233" xr:uid="{00000000-0005-0000-0000-0000F8050000}"/>
    <cellStyle name="Calculation 8 2 6 5 11 2" xfId="2234" xr:uid="{00000000-0005-0000-0000-0000F9050000}"/>
    <cellStyle name="Calculation 8 2 6 5 12" xfId="2235" xr:uid="{00000000-0005-0000-0000-0000FA050000}"/>
    <cellStyle name="Calculation 8 2 6 5 12 2" xfId="2236" xr:uid="{00000000-0005-0000-0000-0000FB050000}"/>
    <cellStyle name="Calculation 8 2 6 5 13" xfId="2237" xr:uid="{00000000-0005-0000-0000-0000FC050000}"/>
    <cellStyle name="Calculation 8 2 6 5 13 2" xfId="2238" xr:uid="{00000000-0005-0000-0000-0000FD050000}"/>
    <cellStyle name="Calculation 8 2 6 5 14" xfId="2239" xr:uid="{00000000-0005-0000-0000-0000FE050000}"/>
    <cellStyle name="Calculation 8 2 6 5 14 2" xfId="2240" xr:uid="{00000000-0005-0000-0000-0000FF050000}"/>
    <cellStyle name="Calculation 8 2 6 5 15" xfId="2241" xr:uid="{00000000-0005-0000-0000-000000060000}"/>
    <cellStyle name="Calculation 8 2 6 5 2" xfId="2242" xr:uid="{00000000-0005-0000-0000-000001060000}"/>
    <cellStyle name="Calculation 8 2 6 5 2 2" xfId="2243" xr:uid="{00000000-0005-0000-0000-000002060000}"/>
    <cellStyle name="Calculation 8 2 6 5 3" xfId="2244" xr:uid="{00000000-0005-0000-0000-000003060000}"/>
    <cellStyle name="Calculation 8 2 6 5 3 2" xfId="2245" xr:uid="{00000000-0005-0000-0000-000004060000}"/>
    <cellStyle name="Calculation 8 2 6 5 4" xfId="2246" xr:uid="{00000000-0005-0000-0000-000005060000}"/>
    <cellStyle name="Calculation 8 2 6 5 4 2" xfId="2247" xr:uid="{00000000-0005-0000-0000-000006060000}"/>
    <cellStyle name="Calculation 8 2 6 5 5" xfId="2248" xr:uid="{00000000-0005-0000-0000-000007060000}"/>
    <cellStyle name="Calculation 8 2 6 5 5 2" xfId="2249" xr:uid="{00000000-0005-0000-0000-000008060000}"/>
    <cellStyle name="Calculation 8 2 6 5 6" xfId="2250" xr:uid="{00000000-0005-0000-0000-000009060000}"/>
    <cellStyle name="Calculation 8 2 6 5 6 2" xfId="2251" xr:uid="{00000000-0005-0000-0000-00000A060000}"/>
    <cellStyle name="Calculation 8 2 6 5 7" xfId="2252" xr:uid="{00000000-0005-0000-0000-00000B060000}"/>
    <cellStyle name="Calculation 8 2 6 5 7 2" xfId="2253" xr:uid="{00000000-0005-0000-0000-00000C060000}"/>
    <cellStyle name="Calculation 8 2 6 5 8" xfId="2254" xr:uid="{00000000-0005-0000-0000-00000D060000}"/>
    <cellStyle name="Calculation 8 2 6 5 8 2" xfId="2255" xr:uid="{00000000-0005-0000-0000-00000E060000}"/>
    <cellStyle name="Calculation 8 2 6 5 9" xfId="2256" xr:uid="{00000000-0005-0000-0000-00000F060000}"/>
    <cellStyle name="Calculation 8 2 6 5 9 2" xfId="2257" xr:uid="{00000000-0005-0000-0000-000010060000}"/>
    <cellStyle name="Calculation 8 2 6 6" xfId="2258" xr:uid="{00000000-0005-0000-0000-000011060000}"/>
    <cellStyle name="Calculation 8 2 6 6 2" xfId="2259" xr:uid="{00000000-0005-0000-0000-000012060000}"/>
    <cellStyle name="Calculation 8 2 6 7" xfId="2260" xr:uid="{00000000-0005-0000-0000-000013060000}"/>
    <cellStyle name="Calculation 8 2 6 7 2" xfId="2261" xr:uid="{00000000-0005-0000-0000-000014060000}"/>
    <cellStyle name="Calculation 8 2 6 8" xfId="2262" xr:uid="{00000000-0005-0000-0000-000015060000}"/>
    <cellStyle name="Calculation 8 2 6 8 2" xfId="2263" xr:uid="{00000000-0005-0000-0000-000016060000}"/>
    <cellStyle name="Calculation 8 2 6 9" xfId="2264" xr:uid="{00000000-0005-0000-0000-000017060000}"/>
    <cellStyle name="Calculation 8 2 6 9 2" xfId="2265" xr:uid="{00000000-0005-0000-0000-000018060000}"/>
    <cellStyle name="Calculation 8 2 7" xfId="2266" xr:uid="{00000000-0005-0000-0000-000019060000}"/>
    <cellStyle name="Calculation 8 2 7 10" xfId="2267" xr:uid="{00000000-0005-0000-0000-00001A060000}"/>
    <cellStyle name="Calculation 8 2 7 10 2" xfId="2268" xr:uid="{00000000-0005-0000-0000-00001B060000}"/>
    <cellStyle name="Calculation 8 2 7 11" xfId="2269" xr:uid="{00000000-0005-0000-0000-00001C060000}"/>
    <cellStyle name="Calculation 8 2 7 11 2" xfId="2270" xr:uid="{00000000-0005-0000-0000-00001D060000}"/>
    <cellStyle name="Calculation 8 2 7 12" xfId="2271" xr:uid="{00000000-0005-0000-0000-00001E060000}"/>
    <cellStyle name="Calculation 8 2 7 12 2" xfId="2272" xr:uid="{00000000-0005-0000-0000-00001F060000}"/>
    <cellStyle name="Calculation 8 2 7 13" xfId="2273" xr:uid="{00000000-0005-0000-0000-000020060000}"/>
    <cellStyle name="Calculation 8 2 7 13 2" xfId="2274" xr:uid="{00000000-0005-0000-0000-000021060000}"/>
    <cellStyle name="Calculation 8 2 7 14" xfId="2275" xr:uid="{00000000-0005-0000-0000-000022060000}"/>
    <cellStyle name="Calculation 8 2 7 14 2" xfId="2276" xr:uid="{00000000-0005-0000-0000-000023060000}"/>
    <cellStyle name="Calculation 8 2 7 15" xfId="2277" xr:uid="{00000000-0005-0000-0000-000024060000}"/>
    <cellStyle name="Calculation 8 2 7 15 2" xfId="2278" xr:uid="{00000000-0005-0000-0000-000025060000}"/>
    <cellStyle name="Calculation 8 2 7 16" xfId="2279" xr:uid="{00000000-0005-0000-0000-000026060000}"/>
    <cellStyle name="Calculation 8 2 7 16 2" xfId="2280" xr:uid="{00000000-0005-0000-0000-000027060000}"/>
    <cellStyle name="Calculation 8 2 7 17" xfId="2281" xr:uid="{00000000-0005-0000-0000-000028060000}"/>
    <cellStyle name="Calculation 8 2 7 17 2" xfId="2282" xr:uid="{00000000-0005-0000-0000-000029060000}"/>
    <cellStyle name="Calculation 8 2 7 18" xfId="2283" xr:uid="{00000000-0005-0000-0000-00002A060000}"/>
    <cellStyle name="Calculation 8 2 7 2" xfId="2284" xr:uid="{00000000-0005-0000-0000-00002B060000}"/>
    <cellStyle name="Calculation 8 2 7 2 10" xfId="2285" xr:uid="{00000000-0005-0000-0000-00002C060000}"/>
    <cellStyle name="Calculation 8 2 7 2 10 2" xfId="2286" xr:uid="{00000000-0005-0000-0000-00002D060000}"/>
    <cellStyle name="Calculation 8 2 7 2 11" xfId="2287" xr:uid="{00000000-0005-0000-0000-00002E060000}"/>
    <cellStyle name="Calculation 8 2 7 2 11 2" xfId="2288" xr:uid="{00000000-0005-0000-0000-00002F060000}"/>
    <cellStyle name="Calculation 8 2 7 2 12" xfId="2289" xr:uid="{00000000-0005-0000-0000-000030060000}"/>
    <cellStyle name="Calculation 8 2 7 2 12 2" xfId="2290" xr:uid="{00000000-0005-0000-0000-000031060000}"/>
    <cellStyle name="Calculation 8 2 7 2 13" xfId="2291" xr:uid="{00000000-0005-0000-0000-000032060000}"/>
    <cellStyle name="Calculation 8 2 7 2 13 2" xfId="2292" xr:uid="{00000000-0005-0000-0000-000033060000}"/>
    <cellStyle name="Calculation 8 2 7 2 14" xfId="2293" xr:uid="{00000000-0005-0000-0000-000034060000}"/>
    <cellStyle name="Calculation 8 2 7 2 14 2" xfId="2294" xr:uid="{00000000-0005-0000-0000-000035060000}"/>
    <cellStyle name="Calculation 8 2 7 2 15" xfId="2295" xr:uid="{00000000-0005-0000-0000-000036060000}"/>
    <cellStyle name="Calculation 8 2 7 2 15 2" xfId="2296" xr:uid="{00000000-0005-0000-0000-000037060000}"/>
    <cellStyle name="Calculation 8 2 7 2 16" xfId="2297" xr:uid="{00000000-0005-0000-0000-000038060000}"/>
    <cellStyle name="Calculation 8 2 7 2 16 2" xfId="2298" xr:uid="{00000000-0005-0000-0000-000039060000}"/>
    <cellStyle name="Calculation 8 2 7 2 17" xfId="2299" xr:uid="{00000000-0005-0000-0000-00003A060000}"/>
    <cellStyle name="Calculation 8 2 7 2 17 2" xfId="2300" xr:uid="{00000000-0005-0000-0000-00003B060000}"/>
    <cellStyle name="Calculation 8 2 7 2 18" xfId="2301" xr:uid="{00000000-0005-0000-0000-00003C060000}"/>
    <cellStyle name="Calculation 8 2 7 2 2" xfId="2302" xr:uid="{00000000-0005-0000-0000-00003D060000}"/>
    <cellStyle name="Calculation 8 2 7 2 2 2" xfId="2303" xr:uid="{00000000-0005-0000-0000-00003E060000}"/>
    <cellStyle name="Calculation 8 2 7 2 3" xfId="2304" xr:uid="{00000000-0005-0000-0000-00003F060000}"/>
    <cellStyle name="Calculation 8 2 7 2 3 2" xfId="2305" xr:uid="{00000000-0005-0000-0000-000040060000}"/>
    <cellStyle name="Calculation 8 2 7 2 4" xfId="2306" xr:uid="{00000000-0005-0000-0000-000041060000}"/>
    <cellStyle name="Calculation 8 2 7 2 4 2" xfId="2307" xr:uid="{00000000-0005-0000-0000-000042060000}"/>
    <cellStyle name="Calculation 8 2 7 2 5" xfId="2308" xr:uid="{00000000-0005-0000-0000-000043060000}"/>
    <cellStyle name="Calculation 8 2 7 2 5 2" xfId="2309" xr:uid="{00000000-0005-0000-0000-000044060000}"/>
    <cellStyle name="Calculation 8 2 7 2 6" xfId="2310" xr:uid="{00000000-0005-0000-0000-000045060000}"/>
    <cellStyle name="Calculation 8 2 7 2 6 2" xfId="2311" xr:uid="{00000000-0005-0000-0000-000046060000}"/>
    <cellStyle name="Calculation 8 2 7 2 7" xfId="2312" xr:uid="{00000000-0005-0000-0000-000047060000}"/>
    <cellStyle name="Calculation 8 2 7 2 7 2" xfId="2313" xr:uid="{00000000-0005-0000-0000-000048060000}"/>
    <cellStyle name="Calculation 8 2 7 2 8" xfId="2314" xr:uid="{00000000-0005-0000-0000-000049060000}"/>
    <cellStyle name="Calculation 8 2 7 2 8 2" xfId="2315" xr:uid="{00000000-0005-0000-0000-00004A060000}"/>
    <cellStyle name="Calculation 8 2 7 2 9" xfId="2316" xr:uid="{00000000-0005-0000-0000-00004B060000}"/>
    <cellStyle name="Calculation 8 2 7 2 9 2" xfId="2317" xr:uid="{00000000-0005-0000-0000-00004C060000}"/>
    <cellStyle name="Calculation 8 2 7 3" xfId="2318" xr:uid="{00000000-0005-0000-0000-00004D060000}"/>
    <cellStyle name="Calculation 8 2 7 3 10" xfId="2319" xr:uid="{00000000-0005-0000-0000-00004E060000}"/>
    <cellStyle name="Calculation 8 2 7 3 10 2" xfId="2320" xr:uid="{00000000-0005-0000-0000-00004F060000}"/>
    <cellStyle name="Calculation 8 2 7 3 11" xfId="2321" xr:uid="{00000000-0005-0000-0000-000050060000}"/>
    <cellStyle name="Calculation 8 2 7 3 11 2" xfId="2322" xr:uid="{00000000-0005-0000-0000-000051060000}"/>
    <cellStyle name="Calculation 8 2 7 3 12" xfId="2323" xr:uid="{00000000-0005-0000-0000-000052060000}"/>
    <cellStyle name="Calculation 8 2 7 3 12 2" xfId="2324" xr:uid="{00000000-0005-0000-0000-000053060000}"/>
    <cellStyle name="Calculation 8 2 7 3 13" xfId="2325" xr:uid="{00000000-0005-0000-0000-000054060000}"/>
    <cellStyle name="Calculation 8 2 7 3 13 2" xfId="2326" xr:uid="{00000000-0005-0000-0000-000055060000}"/>
    <cellStyle name="Calculation 8 2 7 3 14" xfId="2327" xr:uid="{00000000-0005-0000-0000-000056060000}"/>
    <cellStyle name="Calculation 8 2 7 3 14 2" xfId="2328" xr:uid="{00000000-0005-0000-0000-000057060000}"/>
    <cellStyle name="Calculation 8 2 7 3 15" xfId="2329" xr:uid="{00000000-0005-0000-0000-000058060000}"/>
    <cellStyle name="Calculation 8 2 7 3 15 2" xfId="2330" xr:uid="{00000000-0005-0000-0000-000059060000}"/>
    <cellStyle name="Calculation 8 2 7 3 16" xfId="2331" xr:uid="{00000000-0005-0000-0000-00005A060000}"/>
    <cellStyle name="Calculation 8 2 7 3 2" xfId="2332" xr:uid="{00000000-0005-0000-0000-00005B060000}"/>
    <cellStyle name="Calculation 8 2 7 3 2 2" xfId="2333" xr:uid="{00000000-0005-0000-0000-00005C060000}"/>
    <cellStyle name="Calculation 8 2 7 3 3" xfId="2334" xr:uid="{00000000-0005-0000-0000-00005D060000}"/>
    <cellStyle name="Calculation 8 2 7 3 3 2" xfId="2335" xr:uid="{00000000-0005-0000-0000-00005E060000}"/>
    <cellStyle name="Calculation 8 2 7 3 4" xfId="2336" xr:uid="{00000000-0005-0000-0000-00005F060000}"/>
    <cellStyle name="Calculation 8 2 7 3 4 2" xfId="2337" xr:uid="{00000000-0005-0000-0000-000060060000}"/>
    <cellStyle name="Calculation 8 2 7 3 5" xfId="2338" xr:uid="{00000000-0005-0000-0000-000061060000}"/>
    <cellStyle name="Calculation 8 2 7 3 5 2" xfId="2339" xr:uid="{00000000-0005-0000-0000-000062060000}"/>
    <cellStyle name="Calculation 8 2 7 3 6" xfId="2340" xr:uid="{00000000-0005-0000-0000-000063060000}"/>
    <cellStyle name="Calculation 8 2 7 3 6 2" xfId="2341" xr:uid="{00000000-0005-0000-0000-000064060000}"/>
    <cellStyle name="Calculation 8 2 7 3 7" xfId="2342" xr:uid="{00000000-0005-0000-0000-000065060000}"/>
    <cellStyle name="Calculation 8 2 7 3 7 2" xfId="2343" xr:uid="{00000000-0005-0000-0000-000066060000}"/>
    <cellStyle name="Calculation 8 2 7 3 8" xfId="2344" xr:uid="{00000000-0005-0000-0000-000067060000}"/>
    <cellStyle name="Calculation 8 2 7 3 8 2" xfId="2345" xr:uid="{00000000-0005-0000-0000-000068060000}"/>
    <cellStyle name="Calculation 8 2 7 3 9" xfId="2346" xr:uid="{00000000-0005-0000-0000-000069060000}"/>
    <cellStyle name="Calculation 8 2 7 3 9 2" xfId="2347" xr:uid="{00000000-0005-0000-0000-00006A060000}"/>
    <cellStyle name="Calculation 8 2 7 4" xfId="2348" xr:uid="{00000000-0005-0000-0000-00006B060000}"/>
    <cellStyle name="Calculation 8 2 7 4 10" xfId="2349" xr:uid="{00000000-0005-0000-0000-00006C060000}"/>
    <cellStyle name="Calculation 8 2 7 4 10 2" xfId="2350" xr:uid="{00000000-0005-0000-0000-00006D060000}"/>
    <cellStyle name="Calculation 8 2 7 4 11" xfId="2351" xr:uid="{00000000-0005-0000-0000-00006E060000}"/>
    <cellStyle name="Calculation 8 2 7 4 11 2" xfId="2352" xr:uid="{00000000-0005-0000-0000-00006F060000}"/>
    <cellStyle name="Calculation 8 2 7 4 12" xfId="2353" xr:uid="{00000000-0005-0000-0000-000070060000}"/>
    <cellStyle name="Calculation 8 2 7 4 12 2" xfId="2354" xr:uid="{00000000-0005-0000-0000-000071060000}"/>
    <cellStyle name="Calculation 8 2 7 4 13" xfId="2355" xr:uid="{00000000-0005-0000-0000-000072060000}"/>
    <cellStyle name="Calculation 8 2 7 4 13 2" xfId="2356" xr:uid="{00000000-0005-0000-0000-000073060000}"/>
    <cellStyle name="Calculation 8 2 7 4 14" xfId="2357" xr:uid="{00000000-0005-0000-0000-000074060000}"/>
    <cellStyle name="Calculation 8 2 7 4 14 2" xfId="2358" xr:uid="{00000000-0005-0000-0000-000075060000}"/>
    <cellStyle name="Calculation 8 2 7 4 15" xfId="2359" xr:uid="{00000000-0005-0000-0000-000076060000}"/>
    <cellStyle name="Calculation 8 2 7 4 15 2" xfId="2360" xr:uid="{00000000-0005-0000-0000-000077060000}"/>
    <cellStyle name="Calculation 8 2 7 4 16" xfId="2361" xr:uid="{00000000-0005-0000-0000-000078060000}"/>
    <cellStyle name="Calculation 8 2 7 4 2" xfId="2362" xr:uid="{00000000-0005-0000-0000-000079060000}"/>
    <cellStyle name="Calculation 8 2 7 4 2 2" xfId="2363" xr:uid="{00000000-0005-0000-0000-00007A060000}"/>
    <cellStyle name="Calculation 8 2 7 4 3" xfId="2364" xr:uid="{00000000-0005-0000-0000-00007B060000}"/>
    <cellStyle name="Calculation 8 2 7 4 3 2" xfId="2365" xr:uid="{00000000-0005-0000-0000-00007C060000}"/>
    <cellStyle name="Calculation 8 2 7 4 4" xfId="2366" xr:uid="{00000000-0005-0000-0000-00007D060000}"/>
    <cellStyle name="Calculation 8 2 7 4 4 2" xfId="2367" xr:uid="{00000000-0005-0000-0000-00007E060000}"/>
    <cellStyle name="Calculation 8 2 7 4 5" xfId="2368" xr:uid="{00000000-0005-0000-0000-00007F060000}"/>
    <cellStyle name="Calculation 8 2 7 4 5 2" xfId="2369" xr:uid="{00000000-0005-0000-0000-000080060000}"/>
    <cellStyle name="Calculation 8 2 7 4 6" xfId="2370" xr:uid="{00000000-0005-0000-0000-000081060000}"/>
    <cellStyle name="Calculation 8 2 7 4 6 2" xfId="2371" xr:uid="{00000000-0005-0000-0000-000082060000}"/>
    <cellStyle name="Calculation 8 2 7 4 7" xfId="2372" xr:uid="{00000000-0005-0000-0000-000083060000}"/>
    <cellStyle name="Calculation 8 2 7 4 7 2" xfId="2373" xr:uid="{00000000-0005-0000-0000-000084060000}"/>
    <cellStyle name="Calculation 8 2 7 4 8" xfId="2374" xr:uid="{00000000-0005-0000-0000-000085060000}"/>
    <cellStyle name="Calculation 8 2 7 4 8 2" xfId="2375" xr:uid="{00000000-0005-0000-0000-000086060000}"/>
    <cellStyle name="Calculation 8 2 7 4 9" xfId="2376" xr:uid="{00000000-0005-0000-0000-000087060000}"/>
    <cellStyle name="Calculation 8 2 7 4 9 2" xfId="2377" xr:uid="{00000000-0005-0000-0000-000088060000}"/>
    <cellStyle name="Calculation 8 2 7 5" xfId="2378" xr:uid="{00000000-0005-0000-0000-000089060000}"/>
    <cellStyle name="Calculation 8 2 7 5 10" xfId="2379" xr:uid="{00000000-0005-0000-0000-00008A060000}"/>
    <cellStyle name="Calculation 8 2 7 5 10 2" xfId="2380" xr:uid="{00000000-0005-0000-0000-00008B060000}"/>
    <cellStyle name="Calculation 8 2 7 5 11" xfId="2381" xr:uid="{00000000-0005-0000-0000-00008C060000}"/>
    <cellStyle name="Calculation 8 2 7 5 11 2" xfId="2382" xr:uid="{00000000-0005-0000-0000-00008D060000}"/>
    <cellStyle name="Calculation 8 2 7 5 12" xfId="2383" xr:uid="{00000000-0005-0000-0000-00008E060000}"/>
    <cellStyle name="Calculation 8 2 7 5 12 2" xfId="2384" xr:uid="{00000000-0005-0000-0000-00008F060000}"/>
    <cellStyle name="Calculation 8 2 7 5 13" xfId="2385" xr:uid="{00000000-0005-0000-0000-000090060000}"/>
    <cellStyle name="Calculation 8 2 7 5 13 2" xfId="2386" xr:uid="{00000000-0005-0000-0000-000091060000}"/>
    <cellStyle name="Calculation 8 2 7 5 14" xfId="2387" xr:uid="{00000000-0005-0000-0000-000092060000}"/>
    <cellStyle name="Calculation 8 2 7 5 2" xfId="2388" xr:uid="{00000000-0005-0000-0000-000093060000}"/>
    <cellStyle name="Calculation 8 2 7 5 2 2" xfId="2389" xr:uid="{00000000-0005-0000-0000-000094060000}"/>
    <cellStyle name="Calculation 8 2 7 5 3" xfId="2390" xr:uid="{00000000-0005-0000-0000-000095060000}"/>
    <cellStyle name="Calculation 8 2 7 5 3 2" xfId="2391" xr:uid="{00000000-0005-0000-0000-000096060000}"/>
    <cellStyle name="Calculation 8 2 7 5 4" xfId="2392" xr:uid="{00000000-0005-0000-0000-000097060000}"/>
    <cellStyle name="Calculation 8 2 7 5 4 2" xfId="2393" xr:uid="{00000000-0005-0000-0000-000098060000}"/>
    <cellStyle name="Calculation 8 2 7 5 5" xfId="2394" xr:uid="{00000000-0005-0000-0000-000099060000}"/>
    <cellStyle name="Calculation 8 2 7 5 5 2" xfId="2395" xr:uid="{00000000-0005-0000-0000-00009A060000}"/>
    <cellStyle name="Calculation 8 2 7 5 6" xfId="2396" xr:uid="{00000000-0005-0000-0000-00009B060000}"/>
    <cellStyle name="Calculation 8 2 7 5 6 2" xfId="2397" xr:uid="{00000000-0005-0000-0000-00009C060000}"/>
    <cellStyle name="Calculation 8 2 7 5 7" xfId="2398" xr:uid="{00000000-0005-0000-0000-00009D060000}"/>
    <cellStyle name="Calculation 8 2 7 5 7 2" xfId="2399" xr:uid="{00000000-0005-0000-0000-00009E060000}"/>
    <cellStyle name="Calculation 8 2 7 5 8" xfId="2400" xr:uid="{00000000-0005-0000-0000-00009F060000}"/>
    <cellStyle name="Calculation 8 2 7 5 8 2" xfId="2401" xr:uid="{00000000-0005-0000-0000-0000A0060000}"/>
    <cellStyle name="Calculation 8 2 7 5 9" xfId="2402" xr:uid="{00000000-0005-0000-0000-0000A1060000}"/>
    <cellStyle name="Calculation 8 2 7 5 9 2" xfId="2403" xr:uid="{00000000-0005-0000-0000-0000A2060000}"/>
    <cellStyle name="Calculation 8 2 7 6" xfId="2404" xr:uid="{00000000-0005-0000-0000-0000A3060000}"/>
    <cellStyle name="Calculation 8 2 7 6 2" xfId="2405" xr:uid="{00000000-0005-0000-0000-0000A4060000}"/>
    <cellStyle name="Calculation 8 2 7 7" xfId="2406" xr:uid="{00000000-0005-0000-0000-0000A5060000}"/>
    <cellStyle name="Calculation 8 2 7 7 2" xfId="2407" xr:uid="{00000000-0005-0000-0000-0000A6060000}"/>
    <cellStyle name="Calculation 8 2 7 8" xfId="2408" xr:uid="{00000000-0005-0000-0000-0000A7060000}"/>
    <cellStyle name="Calculation 8 2 7 8 2" xfId="2409" xr:uid="{00000000-0005-0000-0000-0000A8060000}"/>
    <cellStyle name="Calculation 8 2 7 9" xfId="2410" xr:uid="{00000000-0005-0000-0000-0000A9060000}"/>
    <cellStyle name="Calculation 8 2 7 9 2" xfId="2411" xr:uid="{00000000-0005-0000-0000-0000AA060000}"/>
    <cellStyle name="Calculation 8 2 8" xfId="2412" xr:uid="{00000000-0005-0000-0000-0000AB060000}"/>
    <cellStyle name="Calculation 8 2 8 10" xfId="2413" xr:uid="{00000000-0005-0000-0000-0000AC060000}"/>
    <cellStyle name="Calculation 8 2 8 10 2" xfId="2414" xr:uid="{00000000-0005-0000-0000-0000AD060000}"/>
    <cellStyle name="Calculation 8 2 8 11" xfId="2415" xr:uid="{00000000-0005-0000-0000-0000AE060000}"/>
    <cellStyle name="Calculation 8 2 8 11 2" xfId="2416" xr:uid="{00000000-0005-0000-0000-0000AF060000}"/>
    <cellStyle name="Calculation 8 2 8 12" xfId="2417" xr:uid="{00000000-0005-0000-0000-0000B0060000}"/>
    <cellStyle name="Calculation 8 2 8 12 2" xfId="2418" xr:uid="{00000000-0005-0000-0000-0000B1060000}"/>
    <cellStyle name="Calculation 8 2 8 13" xfId="2419" xr:uid="{00000000-0005-0000-0000-0000B2060000}"/>
    <cellStyle name="Calculation 8 2 8 13 2" xfId="2420" xr:uid="{00000000-0005-0000-0000-0000B3060000}"/>
    <cellStyle name="Calculation 8 2 8 14" xfId="2421" xr:uid="{00000000-0005-0000-0000-0000B4060000}"/>
    <cellStyle name="Calculation 8 2 8 14 2" xfId="2422" xr:uid="{00000000-0005-0000-0000-0000B5060000}"/>
    <cellStyle name="Calculation 8 2 8 15" xfId="2423" xr:uid="{00000000-0005-0000-0000-0000B6060000}"/>
    <cellStyle name="Calculation 8 2 8 15 2" xfId="2424" xr:uid="{00000000-0005-0000-0000-0000B7060000}"/>
    <cellStyle name="Calculation 8 2 8 16" xfId="2425" xr:uid="{00000000-0005-0000-0000-0000B8060000}"/>
    <cellStyle name="Calculation 8 2 8 16 2" xfId="2426" xr:uid="{00000000-0005-0000-0000-0000B9060000}"/>
    <cellStyle name="Calculation 8 2 8 17" xfId="2427" xr:uid="{00000000-0005-0000-0000-0000BA060000}"/>
    <cellStyle name="Calculation 8 2 8 17 2" xfId="2428" xr:uid="{00000000-0005-0000-0000-0000BB060000}"/>
    <cellStyle name="Calculation 8 2 8 18" xfId="2429" xr:uid="{00000000-0005-0000-0000-0000BC060000}"/>
    <cellStyle name="Calculation 8 2 8 2" xfId="2430" xr:uid="{00000000-0005-0000-0000-0000BD060000}"/>
    <cellStyle name="Calculation 8 2 8 2 10" xfId="2431" xr:uid="{00000000-0005-0000-0000-0000BE060000}"/>
    <cellStyle name="Calculation 8 2 8 2 10 2" xfId="2432" xr:uid="{00000000-0005-0000-0000-0000BF060000}"/>
    <cellStyle name="Calculation 8 2 8 2 11" xfId="2433" xr:uid="{00000000-0005-0000-0000-0000C0060000}"/>
    <cellStyle name="Calculation 8 2 8 2 11 2" xfId="2434" xr:uid="{00000000-0005-0000-0000-0000C1060000}"/>
    <cellStyle name="Calculation 8 2 8 2 12" xfId="2435" xr:uid="{00000000-0005-0000-0000-0000C2060000}"/>
    <cellStyle name="Calculation 8 2 8 2 12 2" xfId="2436" xr:uid="{00000000-0005-0000-0000-0000C3060000}"/>
    <cellStyle name="Calculation 8 2 8 2 13" xfId="2437" xr:uid="{00000000-0005-0000-0000-0000C4060000}"/>
    <cellStyle name="Calculation 8 2 8 2 13 2" xfId="2438" xr:uid="{00000000-0005-0000-0000-0000C5060000}"/>
    <cellStyle name="Calculation 8 2 8 2 14" xfId="2439" xr:uid="{00000000-0005-0000-0000-0000C6060000}"/>
    <cellStyle name="Calculation 8 2 8 2 14 2" xfId="2440" xr:uid="{00000000-0005-0000-0000-0000C7060000}"/>
    <cellStyle name="Calculation 8 2 8 2 15" xfId="2441" xr:uid="{00000000-0005-0000-0000-0000C8060000}"/>
    <cellStyle name="Calculation 8 2 8 2 15 2" xfId="2442" xr:uid="{00000000-0005-0000-0000-0000C9060000}"/>
    <cellStyle name="Calculation 8 2 8 2 16" xfId="2443" xr:uid="{00000000-0005-0000-0000-0000CA060000}"/>
    <cellStyle name="Calculation 8 2 8 2 16 2" xfId="2444" xr:uid="{00000000-0005-0000-0000-0000CB060000}"/>
    <cellStyle name="Calculation 8 2 8 2 17" xfId="2445" xr:uid="{00000000-0005-0000-0000-0000CC060000}"/>
    <cellStyle name="Calculation 8 2 8 2 17 2" xfId="2446" xr:uid="{00000000-0005-0000-0000-0000CD060000}"/>
    <cellStyle name="Calculation 8 2 8 2 18" xfId="2447" xr:uid="{00000000-0005-0000-0000-0000CE060000}"/>
    <cellStyle name="Calculation 8 2 8 2 2" xfId="2448" xr:uid="{00000000-0005-0000-0000-0000CF060000}"/>
    <cellStyle name="Calculation 8 2 8 2 2 2" xfId="2449" xr:uid="{00000000-0005-0000-0000-0000D0060000}"/>
    <cellStyle name="Calculation 8 2 8 2 3" xfId="2450" xr:uid="{00000000-0005-0000-0000-0000D1060000}"/>
    <cellStyle name="Calculation 8 2 8 2 3 2" xfId="2451" xr:uid="{00000000-0005-0000-0000-0000D2060000}"/>
    <cellStyle name="Calculation 8 2 8 2 4" xfId="2452" xr:uid="{00000000-0005-0000-0000-0000D3060000}"/>
    <cellStyle name="Calculation 8 2 8 2 4 2" xfId="2453" xr:uid="{00000000-0005-0000-0000-0000D4060000}"/>
    <cellStyle name="Calculation 8 2 8 2 5" xfId="2454" xr:uid="{00000000-0005-0000-0000-0000D5060000}"/>
    <cellStyle name="Calculation 8 2 8 2 5 2" xfId="2455" xr:uid="{00000000-0005-0000-0000-0000D6060000}"/>
    <cellStyle name="Calculation 8 2 8 2 6" xfId="2456" xr:uid="{00000000-0005-0000-0000-0000D7060000}"/>
    <cellStyle name="Calculation 8 2 8 2 6 2" xfId="2457" xr:uid="{00000000-0005-0000-0000-0000D8060000}"/>
    <cellStyle name="Calculation 8 2 8 2 7" xfId="2458" xr:uid="{00000000-0005-0000-0000-0000D9060000}"/>
    <cellStyle name="Calculation 8 2 8 2 7 2" xfId="2459" xr:uid="{00000000-0005-0000-0000-0000DA060000}"/>
    <cellStyle name="Calculation 8 2 8 2 8" xfId="2460" xr:uid="{00000000-0005-0000-0000-0000DB060000}"/>
    <cellStyle name="Calculation 8 2 8 2 8 2" xfId="2461" xr:uid="{00000000-0005-0000-0000-0000DC060000}"/>
    <cellStyle name="Calculation 8 2 8 2 9" xfId="2462" xr:uid="{00000000-0005-0000-0000-0000DD060000}"/>
    <cellStyle name="Calculation 8 2 8 2 9 2" xfId="2463" xr:uid="{00000000-0005-0000-0000-0000DE060000}"/>
    <cellStyle name="Calculation 8 2 8 3" xfId="2464" xr:uid="{00000000-0005-0000-0000-0000DF060000}"/>
    <cellStyle name="Calculation 8 2 8 3 10" xfId="2465" xr:uid="{00000000-0005-0000-0000-0000E0060000}"/>
    <cellStyle name="Calculation 8 2 8 3 10 2" xfId="2466" xr:uid="{00000000-0005-0000-0000-0000E1060000}"/>
    <cellStyle name="Calculation 8 2 8 3 11" xfId="2467" xr:uid="{00000000-0005-0000-0000-0000E2060000}"/>
    <cellStyle name="Calculation 8 2 8 3 11 2" xfId="2468" xr:uid="{00000000-0005-0000-0000-0000E3060000}"/>
    <cellStyle name="Calculation 8 2 8 3 12" xfId="2469" xr:uid="{00000000-0005-0000-0000-0000E4060000}"/>
    <cellStyle name="Calculation 8 2 8 3 12 2" xfId="2470" xr:uid="{00000000-0005-0000-0000-0000E5060000}"/>
    <cellStyle name="Calculation 8 2 8 3 13" xfId="2471" xr:uid="{00000000-0005-0000-0000-0000E6060000}"/>
    <cellStyle name="Calculation 8 2 8 3 13 2" xfId="2472" xr:uid="{00000000-0005-0000-0000-0000E7060000}"/>
    <cellStyle name="Calculation 8 2 8 3 14" xfId="2473" xr:uid="{00000000-0005-0000-0000-0000E8060000}"/>
    <cellStyle name="Calculation 8 2 8 3 14 2" xfId="2474" xr:uid="{00000000-0005-0000-0000-0000E9060000}"/>
    <cellStyle name="Calculation 8 2 8 3 15" xfId="2475" xr:uid="{00000000-0005-0000-0000-0000EA060000}"/>
    <cellStyle name="Calculation 8 2 8 3 15 2" xfId="2476" xr:uid="{00000000-0005-0000-0000-0000EB060000}"/>
    <cellStyle name="Calculation 8 2 8 3 16" xfId="2477" xr:uid="{00000000-0005-0000-0000-0000EC060000}"/>
    <cellStyle name="Calculation 8 2 8 3 2" xfId="2478" xr:uid="{00000000-0005-0000-0000-0000ED060000}"/>
    <cellStyle name="Calculation 8 2 8 3 2 2" xfId="2479" xr:uid="{00000000-0005-0000-0000-0000EE060000}"/>
    <cellStyle name="Calculation 8 2 8 3 3" xfId="2480" xr:uid="{00000000-0005-0000-0000-0000EF060000}"/>
    <cellStyle name="Calculation 8 2 8 3 3 2" xfId="2481" xr:uid="{00000000-0005-0000-0000-0000F0060000}"/>
    <cellStyle name="Calculation 8 2 8 3 4" xfId="2482" xr:uid="{00000000-0005-0000-0000-0000F1060000}"/>
    <cellStyle name="Calculation 8 2 8 3 4 2" xfId="2483" xr:uid="{00000000-0005-0000-0000-0000F2060000}"/>
    <cellStyle name="Calculation 8 2 8 3 5" xfId="2484" xr:uid="{00000000-0005-0000-0000-0000F3060000}"/>
    <cellStyle name="Calculation 8 2 8 3 5 2" xfId="2485" xr:uid="{00000000-0005-0000-0000-0000F4060000}"/>
    <cellStyle name="Calculation 8 2 8 3 6" xfId="2486" xr:uid="{00000000-0005-0000-0000-0000F5060000}"/>
    <cellStyle name="Calculation 8 2 8 3 6 2" xfId="2487" xr:uid="{00000000-0005-0000-0000-0000F6060000}"/>
    <cellStyle name="Calculation 8 2 8 3 7" xfId="2488" xr:uid="{00000000-0005-0000-0000-0000F7060000}"/>
    <cellStyle name="Calculation 8 2 8 3 7 2" xfId="2489" xr:uid="{00000000-0005-0000-0000-0000F8060000}"/>
    <cellStyle name="Calculation 8 2 8 3 8" xfId="2490" xr:uid="{00000000-0005-0000-0000-0000F9060000}"/>
    <cellStyle name="Calculation 8 2 8 3 8 2" xfId="2491" xr:uid="{00000000-0005-0000-0000-0000FA060000}"/>
    <cellStyle name="Calculation 8 2 8 3 9" xfId="2492" xr:uid="{00000000-0005-0000-0000-0000FB060000}"/>
    <cellStyle name="Calculation 8 2 8 3 9 2" xfId="2493" xr:uid="{00000000-0005-0000-0000-0000FC060000}"/>
    <cellStyle name="Calculation 8 2 8 4" xfId="2494" xr:uid="{00000000-0005-0000-0000-0000FD060000}"/>
    <cellStyle name="Calculation 8 2 8 4 10" xfId="2495" xr:uid="{00000000-0005-0000-0000-0000FE060000}"/>
    <cellStyle name="Calculation 8 2 8 4 10 2" xfId="2496" xr:uid="{00000000-0005-0000-0000-0000FF060000}"/>
    <cellStyle name="Calculation 8 2 8 4 11" xfId="2497" xr:uid="{00000000-0005-0000-0000-000000070000}"/>
    <cellStyle name="Calculation 8 2 8 4 11 2" xfId="2498" xr:uid="{00000000-0005-0000-0000-000001070000}"/>
    <cellStyle name="Calculation 8 2 8 4 12" xfId="2499" xr:uid="{00000000-0005-0000-0000-000002070000}"/>
    <cellStyle name="Calculation 8 2 8 4 12 2" xfId="2500" xr:uid="{00000000-0005-0000-0000-000003070000}"/>
    <cellStyle name="Calculation 8 2 8 4 13" xfId="2501" xr:uid="{00000000-0005-0000-0000-000004070000}"/>
    <cellStyle name="Calculation 8 2 8 4 13 2" xfId="2502" xr:uid="{00000000-0005-0000-0000-000005070000}"/>
    <cellStyle name="Calculation 8 2 8 4 14" xfId="2503" xr:uid="{00000000-0005-0000-0000-000006070000}"/>
    <cellStyle name="Calculation 8 2 8 4 14 2" xfId="2504" xr:uid="{00000000-0005-0000-0000-000007070000}"/>
    <cellStyle name="Calculation 8 2 8 4 15" xfId="2505" xr:uid="{00000000-0005-0000-0000-000008070000}"/>
    <cellStyle name="Calculation 8 2 8 4 15 2" xfId="2506" xr:uid="{00000000-0005-0000-0000-000009070000}"/>
    <cellStyle name="Calculation 8 2 8 4 16" xfId="2507" xr:uid="{00000000-0005-0000-0000-00000A070000}"/>
    <cellStyle name="Calculation 8 2 8 4 2" xfId="2508" xr:uid="{00000000-0005-0000-0000-00000B070000}"/>
    <cellStyle name="Calculation 8 2 8 4 2 2" xfId="2509" xr:uid="{00000000-0005-0000-0000-00000C070000}"/>
    <cellStyle name="Calculation 8 2 8 4 3" xfId="2510" xr:uid="{00000000-0005-0000-0000-00000D070000}"/>
    <cellStyle name="Calculation 8 2 8 4 3 2" xfId="2511" xr:uid="{00000000-0005-0000-0000-00000E070000}"/>
    <cellStyle name="Calculation 8 2 8 4 4" xfId="2512" xr:uid="{00000000-0005-0000-0000-00000F070000}"/>
    <cellStyle name="Calculation 8 2 8 4 4 2" xfId="2513" xr:uid="{00000000-0005-0000-0000-000010070000}"/>
    <cellStyle name="Calculation 8 2 8 4 5" xfId="2514" xr:uid="{00000000-0005-0000-0000-000011070000}"/>
    <cellStyle name="Calculation 8 2 8 4 5 2" xfId="2515" xr:uid="{00000000-0005-0000-0000-000012070000}"/>
    <cellStyle name="Calculation 8 2 8 4 6" xfId="2516" xr:uid="{00000000-0005-0000-0000-000013070000}"/>
    <cellStyle name="Calculation 8 2 8 4 6 2" xfId="2517" xr:uid="{00000000-0005-0000-0000-000014070000}"/>
    <cellStyle name="Calculation 8 2 8 4 7" xfId="2518" xr:uid="{00000000-0005-0000-0000-000015070000}"/>
    <cellStyle name="Calculation 8 2 8 4 7 2" xfId="2519" xr:uid="{00000000-0005-0000-0000-000016070000}"/>
    <cellStyle name="Calculation 8 2 8 4 8" xfId="2520" xr:uid="{00000000-0005-0000-0000-000017070000}"/>
    <cellStyle name="Calculation 8 2 8 4 8 2" xfId="2521" xr:uid="{00000000-0005-0000-0000-000018070000}"/>
    <cellStyle name="Calculation 8 2 8 4 9" xfId="2522" xr:uid="{00000000-0005-0000-0000-000019070000}"/>
    <cellStyle name="Calculation 8 2 8 4 9 2" xfId="2523" xr:uid="{00000000-0005-0000-0000-00001A070000}"/>
    <cellStyle name="Calculation 8 2 8 5" xfId="2524" xr:uid="{00000000-0005-0000-0000-00001B070000}"/>
    <cellStyle name="Calculation 8 2 8 5 10" xfId="2525" xr:uid="{00000000-0005-0000-0000-00001C070000}"/>
    <cellStyle name="Calculation 8 2 8 5 10 2" xfId="2526" xr:uid="{00000000-0005-0000-0000-00001D070000}"/>
    <cellStyle name="Calculation 8 2 8 5 11" xfId="2527" xr:uid="{00000000-0005-0000-0000-00001E070000}"/>
    <cellStyle name="Calculation 8 2 8 5 11 2" xfId="2528" xr:uid="{00000000-0005-0000-0000-00001F070000}"/>
    <cellStyle name="Calculation 8 2 8 5 12" xfId="2529" xr:uid="{00000000-0005-0000-0000-000020070000}"/>
    <cellStyle name="Calculation 8 2 8 5 12 2" xfId="2530" xr:uid="{00000000-0005-0000-0000-000021070000}"/>
    <cellStyle name="Calculation 8 2 8 5 13" xfId="2531" xr:uid="{00000000-0005-0000-0000-000022070000}"/>
    <cellStyle name="Calculation 8 2 8 5 13 2" xfId="2532" xr:uid="{00000000-0005-0000-0000-000023070000}"/>
    <cellStyle name="Calculation 8 2 8 5 14" xfId="2533" xr:uid="{00000000-0005-0000-0000-000024070000}"/>
    <cellStyle name="Calculation 8 2 8 5 2" xfId="2534" xr:uid="{00000000-0005-0000-0000-000025070000}"/>
    <cellStyle name="Calculation 8 2 8 5 2 2" xfId="2535" xr:uid="{00000000-0005-0000-0000-000026070000}"/>
    <cellStyle name="Calculation 8 2 8 5 3" xfId="2536" xr:uid="{00000000-0005-0000-0000-000027070000}"/>
    <cellStyle name="Calculation 8 2 8 5 3 2" xfId="2537" xr:uid="{00000000-0005-0000-0000-000028070000}"/>
    <cellStyle name="Calculation 8 2 8 5 4" xfId="2538" xr:uid="{00000000-0005-0000-0000-000029070000}"/>
    <cellStyle name="Calculation 8 2 8 5 4 2" xfId="2539" xr:uid="{00000000-0005-0000-0000-00002A070000}"/>
    <cellStyle name="Calculation 8 2 8 5 5" xfId="2540" xr:uid="{00000000-0005-0000-0000-00002B070000}"/>
    <cellStyle name="Calculation 8 2 8 5 5 2" xfId="2541" xr:uid="{00000000-0005-0000-0000-00002C070000}"/>
    <cellStyle name="Calculation 8 2 8 5 6" xfId="2542" xr:uid="{00000000-0005-0000-0000-00002D070000}"/>
    <cellStyle name="Calculation 8 2 8 5 6 2" xfId="2543" xr:uid="{00000000-0005-0000-0000-00002E070000}"/>
    <cellStyle name="Calculation 8 2 8 5 7" xfId="2544" xr:uid="{00000000-0005-0000-0000-00002F070000}"/>
    <cellStyle name="Calculation 8 2 8 5 7 2" xfId="2545" xr:uid="{00000000-0005-0000-0000-000030070000}"/>
    <cellStyle name="Calculation 8 2 8 5 8" xfId="2546" xr:uid="{00000000-0005-0000-0000-000031070000}"/>
    <cellStyle name="Calculation 8 2 8 5 8 2" xfId="2547" xr:uid="{00000000-0005-0000-0000-000032070000}"/>
    <cellStyle name="Calculation 8 2 8 5 9" xfId="2548" xr:uid="{00000000-0005-0000-0000-000033070000}"/>
    <cellStyle name="Calculation 8 2 8 5 9 2" xfId="2549" xr:uid="{00000000-0005-0000-0000-000034070000}"/>
    <cellStyle name="Calculation 8 2 8 6" xfId="2550" xr:uid="{00000000-0005-0000-0000-000035070000}"/>
    <cellStyle name="Calculation 8 2 8 6 2" xfId="2551" xr:uid="{00000000-0005-0000-0000-000036070000}"/>
    <cellStyle name="Calculation 8 2 8 7" xfId="2552" xr:uid="{00000000-0005-0000-0000-000037070000}"/>
    <cellStyle name="Calculation 8 2 8 7 2" xfId="2553" xr:uid="{00000000-0005-0000-0000-000038070000}"/>
    <cellStyle name="Calculation 8 2 8 8" xfId="2554" xr:uid="{00000000-0005-0000-0000-000039070000}"/>
    <cellStyle name="Calculation 8 2 8 8 2" xfId="2555" xr:uid="{00000000-0005-0000-0000-00003A070000}"/>
    <cellStyle name="Calculation 8 2 8 9" xfId="2556" xr:uid="{00000000-0005-0000-0000-00003B070000}"/>
    <cellStyle name="Calculation 8 2 8 9 2" xfId="2557" xr:uid="{00000000-0005-0000-0000-00003C070000}"/>
    <cellStyle name="Calculation 8 2 9" xfId="2558" xr:uid="{00000000-0005-0000-0000-00003D070000}"/>
    <cellStyle name="Calculation 8 2 9 10" xfId="2559" xr:uid="{00000000-0005-0000-0000-00003E070000}"/>
    <cellStyle name="Calculation 8 2 9 10 2" xfId="2560" xr:uid="{00000000-0005-0000-0000-00003F070000}"/>
    <cellStyle name="Calculation 8 2 9 11" xfId="2561" xr:uid="{00000000-0005-0000-0000-000040070000}"/>
    <cellStyle name="Calculation 8 2 9 11 2" xfId="2562" xr:uid="{00000000-0005-0000-0000-000041070000}"/>
    <cellStyle name="Calculation 8 2 9 12" xfId="2563" xr:uid="{00000000-0005-0000-0000-000042070000}"/>
    <cellStyle name="Calculation 8 2 9 12 2" xfId="2564" xr:uid="{00000000-0005-0000-0000-000043070000}"/>
    <cellStyle name="Calculation 8 2 9 13" xfId="2565" xr:uid="{00000000-0005-0000-0000-000044070000}"/>
    <cellStyle name="Calculation 8 2 9 13 2" xfId="2566" xr:uid="{00000000-0005-0000-0000-000045070000}"/>
    <cellStyle name="Calculation 8 2 9 14" xfId="2567" xr:uid="{00000000-0005-0000-0000-000046070000}"/>
    <cellStyle name="Calculation 8 2 9 14 2" xfId="2568" xr:uid="{00000000-0005-0000-0000-000047070000}"/>
    <cellStyle name="Calculation 8 2 9 15" xfId="2569" xr:uid="{00000000-0005-0000-0000-000048070000}"/>
    <cellStyle name="Calculation 8 2 9 15 2" xfId="2570" xr:uid="{00000000-0005-0000-0000-000049070000}"/>
    <cellStyle name="Calculation 8 2 9 16" xfId="2571" xr:uid="{00000000-0005-0000-0000-00004A070000}"/>
    <cellStyle name="Calculation 8 2 9 16 2" xfId="2572" xr:uid="{00000000-0005-0000-0000-00004B070000}"/>
    <cellStyle name="Calculation 8 2 9 17" xfId="2573" xr:uid="{00000000-0005-0000-0000-00004C070000}"/>
    <cellStyle name="Calculation 8 2 9 17 2" xfId="2574" xr:uid="{00000000-0005-0000-0000-00004D070000}"/>
    <cellStyle name="Calculation 8 2 9 18" xfId="2575" xr:uid="{00000000-0005-0000-0000-00004E070000}"/>
    <cellStyle name="Calculation 8 2 9 2" xfId="2576" xr:uid="{00000000-0005-0000-0000-00004F070000}"/>
    <cellStyle name="Calculation 8 2 9 2 2" xfId="2577" xr:uid="{00000000-0005-0000-0000-000050070000}"/>
    <cellStyle name="Calculation 8 2 9 3" xfId="2578" xr:uid="{00000000-0005-0000-0000-000051070000}"/>
    <cellStyle name="Calculation 8 2 9 3 2" xfId="2579" xr:uid="{00000000-0005-0000-0000-000052070000}"/>
    <cellStyle name="Calculation 8 2 9 4" xfId="2580" xr:uid="{00000000-0005-0000-0000-000053070000}"/>
    <cellStyle name="Calculation 8 2 9 4 2" xfId="2581" xr:uid="{00000000-0005-0000-0000-000054070000}"/>
    <cellStyle name="Calculation 8 2 9 5" xfId="2582" xr:uid="{00000000-0005-0000-0000-000055070000}"/>
    <cellStyle name="Calculation 8 2 9 5 2" xfId="2583" xr:uid="{00000000-0005-0000-0000-000056070000}"/>
    <cellStyle name="Calculation 8 2 9 6" xfId="2584" xr:uid="{00000000-0005-0000-0000-000057070000}"/>
    <cellStyle name="Calculation 8 2 9 6 2" xfId="2585" xr:uid="{00000000-0005-0000-0000-000058070000}"/>
    <cellStyle name="Calculation 8 2 9 7" xfId="2586" xr:uid="{00000000-0005-0000-0000-000059070000}"/>
    <cellStyle name="Calculation 8 2 9 7 2" xfId="2587" xr:uid="{00000000-0005-0000-0000-00005A070000}"/>
    <cellStyle name="Calculation 8 2 9 8" xfId="2588" xr:uid="{00000000-0005-0000-0000-00005B070000}"/>
    <cellStyle name="Calculation 8 2 9 8 2" xfId="2589" xr:uid="{00000000-0005-0000-0000-00005C070000}"/>
    <cellStyle name="Calculation 8 2 9 9" xfId="2590" xr:uid="{00000000-0005-0000-0000-00005D070000}"/>
    <cellStyle name="Calculation 8 2 9 9 2" xfId="2591" xr:uid="{00000000-0005-0000-0000-00005E070000}"/>
    <cellStyle name="Calculation 8 20" xfId="2592" xr:uid="{00000000-0005-0000-0000-00005F070000}"/>
    <cellStyle name="Calculation 8 20 2" xfId="2593" xr:uid="{00000000-0005-0000-0000-000060070000}"/>
    <cellStyle name="Calculation 8 21" xfId="2594" xr:uid="{00000000-0005-0000-0000-000061070000}"/>
    <cellStyle name="Calculation 8 21 2" xfId="2595" xr:uid="{00000000-0005-0000-0000-000062070000}"/>
    <cellStyle name="Calculation 8 22" xfId="2596" xr:uid="{00000000-0005-0000-0000-000063070000}"/>
    <cellStyle name="Calculation 8 22 2" xfId="2597" xr:uid="{00000000-0005-0000-0000-000064070000}"/>
    <cellStyle name="Calculation 8 23" xfId="2598" xr:uid="{00000000-0005-0000-0000-000065070000}"/>
    <cellStyle name="Calculation 8 23 2" xfId="2599" xr:uid="{00000000-0005-0000-0000-000066070000}"/>
    <cellStyle name="Calculation 8 24" xfId="2600" xr:uid="{00000000-0005-0000-0000-000067070000}"/>
    <cellStyle name="Calculation 8 24 2" xfId="2601" xr:uid="{00000000-0005-0000-0000-000068070000}"/>
    <cellStyle name="Calculation 8 25" xfId="2602" xr:uid="{00000000-0005-0000-0000-000069070000}"/>
    <cellStyle name="Calculation 8 25 2" xfId="2603" xr:uid="{00000000-0005-0000-0000-00006A070000}"/>
    <cellStyle name="Calculation 8 26" xfId="2604" xr:uid="{00000000-0005-0000-0000-00006B070000}"/>
    <cellStyle name="Calculation 8 26 2" xfId="2605" xr:uid="{00000000-0005-0000-0000-00006C070000}"/>
    <cellStyle name="Calculation 8 27" xfId="2606" xr:uid="{00000000-0005-0000-0000-00006D070000}"/>
    <cellStyle name="Calculation 8 27 2" xfId="2607" xr:uid="{00000000-0005-0000-0000-00006E070000}"/>
    <cellStyle name="Calculation 8 28" xfId="2608" xr:uid="{00000000-0005-0000-0000-00006F070000}"/>
    <cellStyle name="Calculation 8 3" xfId="2609" xr:uid="{00000000-0005-0000-0000-000070070000}"/>
    <cellStyle name="Calculation 8 3 10" xfId="2610" xr:uid="{00000000-0005-0000-0000-000071070000}"/>
    <cellStyle name="Calculation 8 3 10 2" xfId="2611" xr:uid="{00000000-0005-0000-0000-000072070000}"/>
    <cellStyle name="Calculation 8 3 11" xfId="2612" xr:uid="{00000000-0005-0000-0000-000073070000}"/>
    <cellStyle name="Calculation 8 3 11 2" xfId="2613" xr:uid="{00000000-0005-0000-0000-000074070000}"/>
    <cellStyle name="Calculation 8 3 12" xfId="2614" xr:uid="{00000000-0005-0000-0000-000075070000}"/>
    <cellStyle name="Calculation 8 3 12 2" xfId="2615" xr:uid="{00000000-0005-0000-0000-000076070000}"/>
    <cellStyle name="Calculation 8 3 13" xfId="2616" xr:uid="{00000000-0005-0000-0000-000077070000}"/>
    <cellStyle name="Calculation 8 3 13 2" xfId="2617" xr:uid="{00000000-0005-0000-0000-000078070000}"/>
    <cellStyle name="Calculation 8 3 14" xfId="2618" xr:uid="{00000000-0005-0000-0000-000079070000}"/>
    <cellStyle name="Calculation 8 3 14 2" xfId="2619" xr:uid="{00000000-0005-0000-0000-00007A070000}"/>
    <cellStyle name="Calculation 8 3 15" xfId="2620" xr:uid="{00000000-0005-0000-0000-00007B070000}"/>
    <cellStyle name="Calculation 8 3 15 2" xfId="2621" xr:uid="{00000000-0005-0000-0000-00007C070000}"/>
    <cellStyle name="Calculation 8 3 16" xfId="2622" xr:uid="{00000000-0005-0000-0000-00007D070000}"/>
    <cellStyle name="Calculation 8 3 16 2" xfId="2623" xr:uid="{00000000-0005-0000-0000-00007E070000}"/>
    <cellStyle name="Calculation 8 3 17" xfId="2624" xr:uid="{00000000-0005-0000-0000-00007F070000}"/>
    <cellStyle name="Calculation 8 3 17 2" xfId="2625" xr:uid="{00000000-0005-0000-0000-000080070000}"/>
    <cellStyle name="Calculation 8 3 18" xfId="2626" xr:uid="{00000000-0005-0000-0000-000081070000}"/>
    <cellStyle name="Calculation 8 3 18 2" xfId="2627" xr:uid="{00000000-0005-0000-0000-000082070000}"/>
    <cellStyle name="Calculation 8 3 19" xfId="2628" xr:uid="{00000000-0005-0000-0000-000083070000}"/>
    <cellStyle name="Calculation 8 3 19 2" xfId="2629" xr:uid="{00000000-0005-0000-0000-000084070000}"/>
    <cellStyle name="Calculation 8 3 2" xfId="2630" xr:uid="{00000000-0005-0000-0000-000085070000}"/>
    <cellStyle name="Calculation 8 3 2 10" xfId="2631" xr:uid="{00000000-0005-0000-0000-000086070000}"/>
    <cellStyle name="Calculation 8 3 2 10 2" xfId="2632" xr:uid="{00000000-0005-0000-0000-000087070000}"/>
    <cellStyle name="Calculation 8 3 2 11" xfId="2633" xr:uid="{00000000-0005-0000-0000-000088070000}"/>
    <cellStyle name="Calculation 8 3 2 11 2" xfId="2634" xr:uid="{00000000-0005-0000-0000-000089070000}"/>
    <cellStyle name="Calculation 8 3 2 12" xfId="2635" xr:uid="{00000000-0005-0000-0000-00008A070000}"/>
    <cellStyle name="Calculation 8 3 2 12 2" xfId="2636" xr:uid="{00000000-0005-0000-0000-00008B070000}"/>
    <cellStyle name="Calculation 8 3 2 13" xfId="2637" xr:uid="{00000000-0005-0000-0000-00008C070000}"/>
    <cellStyle name="Calculation 8 3 2 13 2" xfId="2638" xr:uid="{00000000-0005-0000-0000-00008D070000}"/>
    <cellStyle name="Calculation 8 3 2 14" xfId="2639" xr:uid="{00000000-0005-0000-0000-00008E070000}"/>
    <cellStyle name="Calculation 8 3 2 14 2" xfId="2640" xr:uid="{00000000-0005-0000-0000-00008F070000}"/>
    <cellStyle name="Calculation 8 3 2 15" xfId="2641" xr:uid="{00000000-0005-0000-0000-000090070000}"/>
    <cellStyle name="Calculation 8 3 2 15 2" xfId="2642" xr:uid="{00000000-0005-0000-0000-000091070000}"/>
    <cellStyle name="Calculation 8 3 2 16" xfId="2643" xr:uid="{00000000-0005-0000-0000-000092070000}"/>
    <cellStyle name="Calculation 8 3 2 16 2" xfId="2644" xr:uid="{00000000-0005-0000-0000-000093070000}"/>
    <cellStyle name="Calculation 8 3 2 17" xfId="2645" xr:uid="{00000000-0005-0000-0000-000094070000}"/>
    <cellStyle name="Calculation 8 3 2 17 2" xfId="2646" xr:uid="{00000000-0005-0000-0000-000095070000}"/>
    <cellStyle name="Calculation 8 3 2 18" xfId="2647" xr:uid="{00000000-0005-0000-0000-000096070000}"/>
    <cellStyle name="Calculation 8 3 2 18 2" xfId="2648" xr:uid="{00000000-0005-0000-0000-000097070000}"/>
    <cellStyle name="Calculation 8 3 2 19" xfId="2649" xr:uid="{00000000-0005-0000-0000-000098070000}"/>
    <cellStyle name="Calculation 8 3 2 2" xfId="2650" xr:uid="{00000000-0005-0000-0000-000099070000}"/>
    <cellStyle name="Calculation 8 3 2 2 2" xfId="2651" xr:uid="{00000000-0005-0000-0000-00009A070000}"/>
    <cellStyle name="Calculation 8 3 2 3" xfId="2652" xr:uid="{00000000-0005-0000-0000-00009B070000}"/>
    <cellStyle name="Calculation 8 3 2 3 2" xfId="2653" xr:uid="{00000000-0005-0000-0000-00009C070000}"/>
    <cellStyle name="Calculation 8 3 2 4" xfId="2654" xr:uid="{00000000-0005-0000-0000-00009D070000}"/>
    <cellStyle name="Calculation 8 3 2 4 2" xfId="2655" xr:uid="{00000000-0005-0000-0000-00009E070000}"/>
    <cellStyle name="Calculation 8 3 2 5" xfId="2656" xr:uid="{00000000-0005-0000-0000-00009F070000}"/>
    <cellStyle name="Calculation 8 3 2 5 2" xfId="2657" xr:uid="{00000000-0005-0000-0000-0000A0070000}"/>
    <cellStyle name="Calculation 8 3 2 6" xfId="2658" xr:uid="{00000000-0005-0000-0000-0000A1070000}"/>
    <cellStyle name="Calculation 8 3 2 6 2" xfId="2659" xr:uid="{00000000-0005-0000-0000-0000A2070000}"/>
    <cellStyle name="Calculation 8 3 2 7" xfId="2660" xr:uid="{00000000-0005-0000-0000-0000A3070000}"/>
    <cellStyle name="Calculation 8 3 2 7 2" xfId="2661" xr:uid="{00000000-0005-0000-0000-0000A4070000}"/>
    <cellStyle name="Calculation 8 3 2 8" xfId="2662" xr:uid="{00000000-0005-0000-0000-0000A5070000}"/>
    <cellStyle name="Calculation 8 3 2 8 2" xfId="2663" xr:uid="{00000000-0005-0000-0000-0000A6070000}"/>
    <cellStyle name="Calculation 8 3 2 9" xfId="2664" xr:uid="{00000000-0005-0000-0000-0000A7070000}"/>
    <cellStyle name="Calculation 8 3 2 9 2" xfId="2665" xr:uid="{00000000-0005-0000-0000-0000A8070000}"/>
    <cellStyle name="Calculation 8 3 20" xfId="2666" xr:uid="{00000000-0005-0000-0000-0000A9070000}"/>
    <cellStyle name="Calculation 8 3 3" xfId="2667" xr:uid="{00000000-0005-0000-0000-0000AA070000}"/>
    <cellStyle name="Calculation 8 3 3 10" xfId="2668" xr:uid="{00000000-0005-0000-0000-0000AB070000}"/>
    <cellStyle name="Calculation 8 3 3 10 2" xfId="2669" xr:uid="{00000000-0005-0000-0000-0000AC070000}"/>
    <cellStyle name="Calculation 8 3 3 11" xfId="2670" xr:uid="{00000000-0005-0000-0000-0000AD070000}"/>
    <cellStyle name="Calculation 8 3 3 11 2" xfId="2671" xr:uid="{00000000-0005-0000-0000-0000AE070000}"/>
    <cellStyle name="Calculation 8 3 3 12" xfId="2672" xr:uid="{00000000-0005-0000-0000-0000AF070000}"/>
    <cellStyle name="Calculation 8 3 3 12 2" xfId="2673" xr:uid="{00000000-0005-0000-0000-0000B0070000}"/>
    <cellStyle name="Calculation 8 3 3 13" xfId="2674" xr:uid="{00000000-0005-0000-0000-0000B1070000}"/>
    <cellStyle name="Calculation 8 3 3 13 2" xfId="2675" xr:uid="{00000000-0005-0000-0000-0000B2070000}"/>
    <cellStyle name="Calculation 8 3 3 14" xfId="2676" xr:uid="{00000000-0005-0000-0000-0000B3070000}"/>
    <cellStyle name="Calculation 8 3 3 14 2" xfId="2677" xr:uid="{00000000-0005-0000-0000-0000B4070000}"/>
    <cellStyle name="Calculation 8 3 3 15" xfId="2678" xr:uid="{00000000-0005-0000-0000-0000B5070000}"/>
    <cellStyle name="Calculation 8 3 3 15 2" xfId="2679" xr:uid="{00000000-0005-0000-0000-0000B6070000}"/>
    <cellStyle name="Calculation 8 3 3 16" xfId="2680" xr:uid="{00000000-0005-0000-0000-0000B7070000}"/>
    <cellStyle name="Calculation 8 3 3 16 2" xfId="2681" xr:uid="{00000000-0005-0000-0000-0000B8070000}"/>
    <cellStyle name="Calculation 8 3 3 17" xfId="2682" xr:uid="{00000000-0005-0000-0000-0000B9070000}"/>
    <cellStyle name="Calculation 8 3 3 17 2" xfId="2683" xr:uid="{00000000-0005-0000-0000-0000BA070000}"/>
    <cellStyle name="Calculation 8 3 3 18" xfId="2684" xr:uid="{00000000-0005-0000-0000-0000BB070000}"/>
    <cellStyle name="Calculation 8 3 3 18 2" xfId="2685" xr:uid="{00000000-0005-0000-0000-0000BC070000}"/>
    <cellStyle name="Calculation 8 3 3 19" xfId="2686" xr:uid="{00000000-0005-0000-0000-0000BD070000}"/>
    <cellStyle name="Calculation 8 3 3 2" xfId="2687" xr:uid="{00000000-0005-0000-0000-0000BE070000}"/>
    <cellStyle name="Calculation 8 3 3 2 2" xfId="2688" xr:uid="{00000000-0005-0000-0000-0000BF070000}"/>
    <cellStyle name="Calculation 8 3 3 3" xfId="2689" xr:uid="{00000000-0005-0000-0000-0000C0070000}"/>
    <cellStyle name="Calculation 8 3 3 3 2" xfId="2690" xr:uid="{00000000-0005-0000-0000-0000C1070000}"/>
    <cellStyle name="Calculation 8 3 3 4" xfId="2691" xr:uid="{00000000-0005-0000-0000-0000C2070000}"/>
    <cellStyle name="Calculation 8 3 3 4 2" xfId="2692" xr:uid="{00000000-0005-0000-0000-0000C3070000}"/>
    <cellStyle name="Calculation 8 3 3 5" xfId="2693" xr:uid="{00000000-0005-0000-0000-0000C4070000}"/>
    <cellStyle name="Calculation 8 3 3 5 2" xfId="2694" xr:uid="{00000000-0005-0000-0000-0000C5070000}"/>
    <cellStyle name="Calculation 8 3 3 6" xfId="2695" xr:uid="{00000000-0005-0000-0000-0000C6070000}"/>
    <cellStyle name="Calculation 8 3 3 6 2" xfId="2696" xr:uid="{00000000-0005-0000-0000-0000C7070000}"/>
    <cellStyle name="Calculation 8 3 3 7" xfId="2697" xr:uid="{00000000-0005-0000-0000-0000C8070000}"/>
    <cellStyle name="Calculation 8 3 3 7 2" xfId="2698" xr:uid="{00000000-0005-0000-0000-0000C9070000}"/>
    <cellStyle name="Calculation 8 3 3 8" xfId="2699" xr:uid="{00000000-0005-0000-0000-0000CA070000}"/>
    <cellStyle name="Calculation 8 3 3 8 2" xfId="2700" xr:uid="{00000000-0005-0000-0000-0000CB070000}"/>
    <cellStyle name="Calculation 8 3 3 9" xfId="2701" xr:uid="{00000000-0005-0000-0000-0000CC070000}"/>
    <cellStyle name="Calculation 8 3 3 9 2" xfId="2702" xr:uid="{00000000-0005-0000-0000-0000CD070000}"/>
    <cellStyle name="Calculation 8 3 4" xfId="2703" xr:uid="{00000000-0005-0000-0000-0000CE070000}"/>
    <cellStyle name="Calculation 8 3 4 10" xfId="2704" xr:uid="{00000000-0005-0000-0000-0000CF070000}"/>
    <cellStyle name="Calculation 8 3 4 10 2" xfId="2705" xr:uid="{00000000-0005-0000-0000-0000D0070000}"/>
    <cellStyle name="Calculation 8 3 4 11" xfId="2706" xr:uid="{00000000-0005-0000-0000-0000D1070000}"/>
    <cellStyle name="Calculation 8 3 4 11 2" xfId="2707" xr:uid="{00000000-0005-0000-0000-0000D2070000}"/>
    <cellStyle name="Calculation 8 3 4 12" xfId="2708" xr:uid="{00000000-0005-0000-0000-0000D3070000}"/>
    <cellStyle name="Calculation 8 3 4 12 2" xfId="2709" xr:uid="{00000000-0005-0000-0000-0000D4070000}"/>
    <cellStyle name="Calculation 8 3 4 13" xfId="2710" xr:uid="{00000000-0005-0000-0000-0000D5070000}"/>
    <cellStyle name="Calculation 8 3 4 13 2" xfId="2711" xr:uid="{00000000-0005-0000-0000-0000D6070000}"/>
    <cellStyle name="Calculation 8 3 4 14" xfId="2712" xr:uid="{00000000-0005-0000-0000-0000D7070000}"/>
    <cellStyle name="Calculation 8 3 4 14 2" xfId="2713" xr:uid="{00000000-0005-0000-0000-0000D8070000}"/>
    <cellStyle name="Calculation 8 3 4 15" xfId="2714" xr:uid="{00000000-0005-0000-0000-0000D9070000}"/>
    <cellStyle name="Calculation 8 3 4 15 2" xfId="2715" xr:uid="{00000000-0005-0000-0000-0000DA070000}"/>
    <cellStyle name="Calculation 8 3 4 16" xfId="2716" xr:uid="{00000000-0005-0000-0000-0000DB070000}"/>
    <cellStyle name="Calculation 8 3 4 2" xfId="2717" xr:uid="{00000000-0005-0000-0000-0000DC070000}"/>
    <cellStyle name="Calculation 8 3 4 2 2" xfId="2718" xr:uid="{00000000-0005-0000-0000-0000DD070000}"/>
    <cellStyle name="Calculation 8 3 4 3" xfId="2719" xr:uid="{00000000-0005-0000-0000-0000DE070000}"/>
    <cellStyle name="Calculation 8 3 4 3 2" xfId="2720" xr:uid="{00000000-0005-0000-0000-0000DF070000}"/>
    <cellStyle name="Calculation 8 3 4 4" xfId="2721" xr:uid="{00000000-0005-0000-0000-0000E0070000}"/>
    <cellStyle name="Calculation 8 3 4 4 2" xfId="2722" xr:uid="{00000000-0005-0000-0000-0000E1070000}"/>
    <cellStyle name="Calculation 8 3 4 5" xfId="2723" xr:uid="{00000000-0005-0000-0000-0000E2070000}"/>
    <cellStyle name="Calculation 8 3 4 5 2" xfId="2724" xr:uid="{00000000-0005-0000-0000-0000E3070000}"/>
    <cellStyle name="Calculation 8 3 4 6" xfId="2725" xr:uid="{00000000-0005-0000-0000-0000E4070000}"/>
    <cellStyle name="Calculation 8 3 4 6 2" xfId="2726" xr:uid="{00000000-0005-0000-0000-0000E5070000}"/>
    <cellStyle name="Calculation 8 3 4 7" xfId="2727" xr:uid="{00000000-0005-0000-0000-0000E6070000}"/>
    <cellStyle name="Calculation 8 3 4 7 2" xfId="2728" xr:uid="{00000000-0005-0000-0000-0000E7070000}"/>
    <cellStyle name="Calculation 8 3 4 8" xfId="2729" xr:uid="{00000000-0005-0000-0000-0000E8070000}"/>
    <cellStyle name="Calculation 8 3 4 8 2" xfId="2730" xr:uid="{00000000-0005-0000-0000-0000E9070000}"/>
    <cellStyle name="Calculation 8 3 4 9" xfId="2731" xr:uid="{00000000-0005-0000-0000-0000EA070000}"/>
    <cellStyle name="Calculation 8 3 4 9 2" xfId="2732" xr:uid="{00000000-0005-0000-0000-0000EB070000}"/>
    <cellStyle name="Calculation 8 3 5" xfId="2733" xr:uid="{00000000-0005-0000-0000-0000EC070000}"/>
    <cellStyle name="Calculation 8 3 5 10" xfId="2734" xr:uid="{00000000-0005-0000-0000-0000ED070000}"/>
    <cellStyle name="Calculation 8 3 5 10 2" xfId="2735" xr:uid="{00000000-0005-0000-0000-0000EE070000}"/>
    <cellStyle name="Calculation 8 3 5 11" xfId="2736" xr:uid="{00000000-0005-0000-0000-0000EF070000}"/>
    <cellStyle name="Calculation 8 3 5 11 2" xfId="2737" xr:uid="{00000000-0005-0000-0000-0000F0070000}"/>
    <cellStyle name="Calculation 8 3 5 12" xfId="2738" xr:uid="{00000000-0005-0000-0000-0000F1070000}"/>
    <cellStyle name="Calculation 8 3 5 12 2" xfId="2739" xr:uid="{00000000-0005-0000-0000-0000F2070000}"/>
    <cellStyle name="Calculation 8 3 5 13" xfId="2740" xr:uid="{00000000-0005-0000-0000-0000F3070000}"/>
    <cellStyle name="Calculation 8 3 5 13 2" xfId="2741" xr:uid="{00000000-0005-0000-0000-0000F4070000}"/>
    <cellStyle name="Calculation 8 3 5 14" xfId="2742" xr:uid="{00000000-0005-0000-0000-0000F5070000}"/>
    <cellStyle name="Calculation 8 3 5 14 2" xfId="2743" xr:uid="{00000000-0005-0000-0000-0000F6070000}"/>
    <cellStyle name="Calculation 8 3 5 15" xfId="2744" xr:uid="{00000000-0005-0000-0000-0000F7070000}"/>
    <cellStyle name="Calculation 8 3 5 15 2" xfId="2745" xr:uid="{00000000-0005-0000-0000-0000F8070000}"/>
    <cellStyle name="Calculation 8 3 5 16" xfId="2746" xr:uid="{00000000-0005-0000-0000-0000F9070000}"/>
    <cellStyle name="Calculation 8 3 5 2" xfId="2747" xr:uid="{00000000-0005-0000-0000-0000FA070000}"/>
    <cellStyle name="Calculation 8 3 5 2 2" xfId="2748" xr:uid="{00000000-0005-0000-0000-0000FB070000}"/>
    <cellStyle name="Calculation 8 3 5 3" xfId="2749" xr:uid="{00000000-0005-0000-0000-0000FC070000}"/>
    <cellStyle name="Calculation 8 3 5 3 2" xfId="2750" xr:uid="{00000000-0005-0000-0000-0000FD070000}"/>
    <cellStyle name="Calculation 8 3 5 4" xfId="2751" xr:uid="{00000000-0005-0000-0000-0000FE070000}"/>
    <cellStyle name="Calculation 8 3 5 4 2" xfId="2752" xr:uid="{00000000-0005-0000-0000-0000FF070000}"/>
    <cellStyle name="Calculation 8 3 5 5" xfId="2753" xr:uid="{00000000-0005-0000-0000-000000080000}"/>
    <cellStyle name="Calculation 8 3 5 5 2" xfId="2754" xr:uid="{00000000-0005-0000-0000-000001080000}"/>
    <cellStyle name="Calculation 8 3 5 6" xfId="2755" xr:uid="{00000000-0005-0000-0000-000002080000}"/>
    <cellStyle name="Calculation 8 3 5 6 2" xfId="2756" xr:uid="{00000000-0005-0000-0000-000003080000}"/>
    <cellStyle name="Calculation 8 3 5 7" xfId="2757" xr:uid="{00000000-0005-0000-0000-000004080000}"/>
    <cellStyle name="Calculation 8 3 5 7 2" xfId="2758" xr:uid="{00000000-0005-0000-0000-000005080000}"/>
    <cellStyle name="Calculation 8 3 5 8" xfId="2759" xr:uid="{00000000-0005-0000-0000-000006080000}"/>
    <cellStyle name="Calculation 8 3 5 8 2" xfId="2760" xr:uid="{00000000-0005-0000-0000-000007080000}"/>
    <cellStyle name="Calculation 8 3 5 9" xfId="2761" xr:uid="{00000000-0005-0000-0000-000008080000}"/>
    <cellStyle name="Calculation 8 3 5 9 2" xfId="2762" xr:uid="{00000000-0005-0000-0000-000009080000}"/>
    <cellStyle name="Calculation 8 3 6" xfId="2763" xr:uid="{00000000-0005-0000-0000-00000A080000}"/>
    <cellStyle name="Calculation 8 3 6 10" xfId="2764" xr:uid="{00000000-0005-0000-0000-00000B080000}"/>
    <cellStyle name="Calculation 8 3 6 10 2" xfId="2765" xr:uid="{00000000-0005-0000-0000-00000C080000}"/>
    <cellStyle name="Calculation 8 3 6 11" xfId="2766" xr:uid="{00000000-0005-0000-0000-00000D080000}"/>
    <cellStyle name="Calculation 8 3 6 11 2" xfId="2767" xr:uid="{00000000-0005-0000-0000-00000E080000}"/>
    <cellStyle name="Calculation 8 3 6 12" xfId="2768" xr:uid="{00000000-0005-0000-0000-00000F080000}"/>
    <cellStyle name="Calculation 8 3 6 12 2" xfId="2769" xr:uid="{00000000-0005-0000-0000-000010080000}"/>
    <cellStyle name="Calculation 8 3 6 13" xfId="2770" xr:uid="{00000000-0005-0000-0000-000011080000}"/>
    <cellStyle name="Calculation 8 3 6 13 2" xfId="2771" xr:uid="{00000000-0005-0000-0000-000012080000}"/>
    <cellStyle name="Calculation 8 3 6 14" xfId="2772" xr:uid="{00000000-0005-0000-0000-000013080000}"/>
    <cellStyle name="Calculation 8 3 6 14 2" xfId="2773" xr:uid="{00000000-0005-0000-0000-000014080000}"/>
    <cellStyle name="Calculation 8 3 6 15" xfId="2774" xr:uid="{00000000-0005-0000-0000-000015080000}"/>
    <cellStyle name="Calculation 8 3 6 2" xfId="2775" xr:uid="{00000000-0005-0000-0000-000016080000}"/>
    <cellStyle name="Calculation 8 3 6 2 2" xfId="2776" xr:uid="{00000000-0005-0000-0000-000017080000}"/>
    <cellStyle name="Calculation 8 3 6 3" xfId="2777" xr:uid="{00000000-0005-0000-0000-000018080000}"/>
    <cellStyle name="Calculation 8 3 6 3 2" xfId="2778" xr:uid="{00000000-0005-0000-0000-000019080000}"/>
    <cellStyle name="Calculation 8 3 6 4" xfId="2779" xr:uid="{00000000-0005-0000-0000-00001A080000}"/>
    <cellStyle name="Calculation 8 3 6 4 2" xfId="2780" xr:uid="{00000000-0005-0000-0000-00001B080000}"/>
    <cellStyle name="Calculation 8 3 6 5" xfId="2781" xr:uid="{00000000-0005-0000-0000-00001C080000}"/>
    <cellStyle name="Calculation 8 3 6 5 2" xfId="2782" xr:uid="{00000000-0005-0000-0000-00001D080000}"/>
    <cellStyle name="Calculation 8 3 6 6" xfId="2783" xr:uid="{00000000-0005-0000-0000-00001E080000}"/>
    <cellStyle name="Calculation 8 3 6 6 2" xfId="2784" xr:uid="{00000000-0005-0000-0000-00001F080000}"/>
    <cellStyle name="Calculation 8 3 6 7" xfId="2785" xr:uid="{00000000-0005-0000-0000-000020080000}"/>
    <cellStyle name="Calculation 8 3 6 7 2" xfId="2786" xr:uid="{00000000-0005-0000-0000-000021080000}"/>
    <cellStyle name="Calculation 8 3 6 8" xfId="2787" xr:uid="{00000000-0005-0000-0000-000022080000}"/>
    <cellStyle name="Calculation 8 3 6 8 2" xfId="2788" xr:uid="{00000000-0005-0000-0000-000023080000}"/>
    <cellStyle name="Calculation 8 3 6 9" xfId="2789" xr:uid="{00000000-0005-0000-0000-000024080000}"/>
    <cellStyle name="Calculation 8 3 6 9 2" xfId="2790" xr:uid="{00000000-0005-0000-0000-000025080000}"/>
    <cellStyle name="Calculation 8 3 7" xfId="2791" xr:uid="{00000000-0005-0000-0000-000026080000}"/>
    <cellStyle name="Calculation 8 3 7 2" xfId="2792" xr:uid="{00000000-0005-0000-0000-000027080000}"/>
    <cellStyle name="Calculation 8 3 8" xfId="2793" xr:uid="{00000000-0005-0000-0000-000028080000}"/>
    <cellStyle name="Calculation 8 3 8 2" xfId="2794" xr:uid="{00000000-0005-0000-0000-000029080000}"/>
    <cellStyle name="Calculation 8 3 9" xfId="2795" xr:uid="{00000000-0005-0000-0000-00002A080000}"/>
    <cellStyle name="Calculation 8 3 9 2" xfId="2796" xr:uid="{00000000-0005-0000-0000-00002B080000}"/>
    <cellStyle name="Calculation 8 4" xfId="2797" xr:uid="{00000000-0005-0000-0000-00002C080000}"/>
    <cellStyle name="Calculation 8 4 10" xfId="2798" xr:uid="{00000000-0005-0000-0000-00002D080000}"/>
    <cellStyle name="Calculation 8 4 10 2" xfId="2799" xr:uid="{00000000-0005-0000-0000-00002E080000}"/>
    <cellStyle name="Calculation 8 4 11" xfId="2800" xr:uid="{00000000-0005-0000-0000-00002F080000}"/>
    <cellStyle name="Calculation 8 4 11 2" xfId="2801" xr:uid="{00000000-0005-0000-0000-000030080000}"/>
    <cellStyle name="Calculation 8 4 12" xfId="2802" xr:uid="{00000000-0005-0000-0000-000031080000}"/>
    <cellStyle name="Calculation 8 4 12 2" xfId="2803" xr:uid="{00000000-0005-0000-0000-000032080000}"/>
    <cellStyle name="Calculation 8 4 13" xfId="2804" xr:uid="{00000000-0005-0000-0000-000033080000}"/>
    <cellStyle name="Calculation 8 4 13 2" xfId="2805" xr:uid="{00000000-0005-0000-0000-000034080000}"/>
    <cellStyle name="Calculation 8 4 14" xfId="2806" xr:uid="{00000000-0005-0000-0000-000035080000}"/>
    <cellStyle name="Calculation 8 4 14 2" xfId="2807" xr:uid="{00000000-0005-0000-0000-000036080000}"/>
    <cellStyle name="Calculation 8 4 15" xfId="2808" xr:uid="{00000000-0005-0000-0000-000037080000}"/>
    <cellStyle name="Calculation 8 4 15 2" xfId="2809" xr:uid="{00000000-0005-0000-0000-000038080000}"/>
    <cellStyle name="Calculation 8 4 16" xfId="2810" xr:uid="{00000000-0005-0000-0000-000039080000}"/>
    <cellStyle name="Calculation 8 4 16 2" xfId="2811" xr:uid="{00000000-0005-0000-0000-00003A080000}"/>
    <cellStyle name="Calculation 8 4 17" xfId="2812" xr:uid="{00000000-0005-0000-0000-00003B080000}"/>
    <cellStyle name="Calculation 8 4 17 2" xfId="2813" xr:uid="{00000000-0005-0000-0000-00003C080000}"/>
    <cellStyle name="Calculation 8 4 18" xfId="2814" xr:uid="{00000000-0005-0000-0000-00003D080000}"/>
    <cellStyle name="Calculation 8 4 18 2" xfId="2815" xr:uid="{00000000-0005-0000-0000-00003E080000}"/>
    <cellStyle name="Calculation 8 4 19" xfId="2816" xr:uid="{00000000-0005-0000-0000-00003F080000}"/>
    <cellStyle name="Calculation 8 4 19 2" xfId="2817" xr:uid="{00000000-0005-0000-0000-000040080000}"/>
    <cellStyle name="Calculation 8 4 2" xfId="2818" xr:uid="{00000000-0005-0000-0000-000041080000}"/>
    <cellStyle name="Calculation 8 4 2 10" xfId="2819" xr:uid="{00000000-0005-0000-0000-000042080000}"/>
    <cellStyle name="Calculation 8 4 2 10 2" xfId="2820" xr:uid="{00000000-0005-0000-0000-000043080000}"/>
    <cellStyle name="Calculation 8 4 2 11" xfId="2821" xr:uid="{00000000-0005-0000-0000-000044080000}"/>
    <cellStyle name="Calculation 8 4 2 11 2" xfId="2822" xr:uid="{00000000-0005-0000-0000-000045080000}"/>
    <cellStyle name="Calculation 8 4 2 12" xfId="2823" xr:uid="{00000000-0005-0000-0000-000046080000}"/>
    <cellStyle name="Calculation 8 4 2 12 2" xfId="2824" xr:uid="{00000000-0005-0000-0000-000047080000}"/>
    <cellStyle name="Calculation 8 4 2 13" xfId="2825" xr:uid="{00000000-0005-0000-0000-000048080000}"/>
    <cellStyle name="Calculation 8 4 2 13 2" xfId="2826" xr:uid="{00000000-0005-0000-0000-000049080000}"/>
    <cellStyle name="Calculation 8 4 2 14" xfId="2827" xr:uid="{00000000-0005-0000-0000-00004A080000}"/>
    <cellStyle name="Calculation 8 4 2 14 2" xfId="2828" xr:uid="{00000000-0005-0000-0000-00004B080000}"/>
    <cellStyle name="Calculation 8 4 2 15" xfId="2829" xr:uid="{00000000-0005-0000-0000-00004C080000}"/>
    <cellStyle name="Calculation 8 4 2 15 2" xfId="2830" xr:uid="{00000000-0005-0000-0000-00004D080000}"/>
    <cellStyle name="Calculation 8 4 2 16" xfId="2831" xr:uid="{00000000-0005-0000-0000-00004E080000}"/>
    <cellStyle name="Calculation 8 4 2 16 2" xfId="2832" xr:uid="{00000000-0005-0000-0000-00004F080000}"/>
    <cellStyle name="Calculation 8 4 2 17" xfId="2833" xr:uid="{00000000-0005-0000-0000-000050080000}"/>
    <cellStyle name="Calculation 8 4 2 17 2" xfId="2834" xr:uid="{00000000-0005-0000-0000-000051080000}"/>
    <cellStyle name="Calculation 8 4 2 18" xfId="2835" xr:uid="{00000000-0005-0000-0000-000052080000}"/>
    <cellStyle name="Calculation 8 4 2 18 2" xfId="2836" xr:uid="{00000000-0005-0000-0000-000053080000}"/>
    <cellStyle name="Calculation 8 4 2 19" xfId="2837" xr:uid="{00000000-0005-0000-0000-000054080000}"/>
    <cellStyle name="Calculation 8 4 2 2" xfId="2838" xr:uid="{00000000-0005-0000-0000-000055080000}"/>
    <cellStyle name="Calculation 8 4 2 2 2" xfId="2839" xr:uid="{00000000-0005-0000-0000-000056080000}"/>
    <cellStyle name="Calculation 8 4 2 3" xfId="2840" xr:uid="{00000000-0005-0000-0000-000057080000}"/>
    <cellStyle name="Calculation 8 4 2 3 2" xfId="2841" xr:uid="{00000000-0005-0000-0000-000058080000}"/>
    <cellStyle name="Calculation 8 4 2 4" xfId="2842" xr:uid="{00000000-0005-0000-0000-000059080000}"/>
    <cellStyle name="Calculation 8 4 2 4 2" xfId="2843" xr:uid="{00000000-0005-0000-0000-00005A080000}"/>
    <cellStyle name="Calculation 8 4 2 5" xfId="2844" xr:uid="{00000000-0005-0000-0000-00005B080000}"/>
    <cellStyle name="Calculation 8 4 2 5 2" xfId="2845" xr:uid="{00000000-0005-0000-0000-00005C080000}"/>
    <cellStyle name="Calculation 8 4 2 6" xfId="2846" xr:uid="{00000000-0005-0000-0000-00005D080000}"/>
    <cellStyle name="Calculation 8 4 2 6 2" xfId="2847" xr:uid="{00000000-0005-0000-0000-00005E080000}"/>
    <cellStyle name="Calculation 8 4 2 7" xfId="2848" xr:uid="{00000000-0005-0000-0000-00005F080000}"/>
    <cellStyle name="Calculation 8 4 2 7 2" xfId="2849" xr:uid="{00000000-0005-0000-0000-000060080000}"/>
    <cellStyle name="Calculation 8 4 2 8" xfId="2850" xr:uid="{00000000-0005-0000-0000-000061080000}"/>
    <cellStyle name="Calculation 8 4 2 8 2" xfId="2851" xr:uid="{00000000-0005-0000-0000-000062080000}"/>
    <cellStyle name="Calculation 8 4 2 9" xfId="2852" xr:uid="{00000000-0005-0000-0000-000063080000}"/>
    <cellStyle name="Calculation 8 4 2 9 2" xfId="2853" xr:uid="{00000000-0005-0000-0000-000064080000}"/>
    <cellStyle name="Calculation 8 4 20" xfId="2854" xr:uid="{00000000-0005-0000-0000-000065080000}"/>
    <cellStyle name="Calculation 8 4 3" xfId="2855" xr:uid="{00000000-0005-0000-0000-000066080000}"/>
    <cellStyle name="Calculation 8 4 3 10" xfId="2856" xr:uid="{00000000-0005-0000-0000-000067080000}"/>
    <cellStyle name="Calculation 8 4 3 10 2" xfId="2857" xr:uid="{00000000-0005-0000-0000-000068080000}"/>
    <cellStyle name="Calculation 8 4 3 11" xfId="2858" xr:uid="{00000000-0005-0000-0000-000069080000}"/>
    <cellStyle name="Calculation 8 4 3 11 2" xfId="2859" xr:uid="{00000000-0005-0000-0000-00006A080000}"/>
    <cellStyle name="Calculation 8 4 3 12" xfId="2860" xr:uid="{00000000-0005-0000-0000-00006B080000}"/>
    <cellStyle name="Calculation 8 4 3 12 2" xfId="2861" xr:uid="{00000000-0005-0000-0000-00006C080000}"/>
    <cellStyle name="Calculation 8 4 3 13" xfId="2862" xr:uid="{00000000-0005-0000-0000-00006D080000}"/>
    <cellStyle name="Calculation 8 4 3 13 2" xfId="2863" xr:uid="{00000000-0005-0000-0000-00006E080000}"/>
    <cellStyle name="Calculation 8 4 3 14" xfId="2864" xr:uid="{00000000-0005-0000-0000-00006F080000}"/>
    <cellStyle name="Calculation 8 4 3 14 2" xfId="2865" xr:uid="{00000000-0005-0000-0000-000070080000}"/>
    <cellStyle name="Calculation 8 4 3 15" xfId="2866" xr:uid="{00000000-0005-0000-0000-000071080000}"/>
    <cellStyle name="Calculation 8 4 3 15 2" xfId="2867" xr:uid="{00000000-0005-0000-0000-000072080000}"/>
    <cellStyle name="Calculation 8 4 3 16" xfId="2868" xr:uid="{00000000-0005-0000-0000-000073080000}"/>
    <cellStyle name="Calculation 8 4 3 16 2" xfId="2869" xr:uid="{00000000-0005-0000-0000-000074080000}"/>
    <cellStyle name="Calculation 8 4 3 17" xfId="2870" xr:uid="{00000000-0005-0000-0000-000075080000}"/>
    <cellStyle name="Calculation 8 4 3 17 2" xfId="2871" xr:uid="{00000000-0005-0000-0000-000076080000}"/>
    <cellStyle name="Calculation 8 4 3 18" xfId="2872" xr:uid="{00000000-0005-0000-0000-000077080000}"/>
    <cellStyle name="Calculation 8 4 3 18 2" xfId="2873" xr:uid="{00000000-0005-0000-0000-000078080000}"/>
    <cellStyle name="Calculation 8 4 3 19" xfId="2874" xr:uid="{00000000-0005-0000-0000-000079080000}"/>
    <cellStyle name="Calculation 8 4 3 2" xfId="2875" xr:uid="{00000000-0005-0000-0000-00007A080000}"/>
    <cellStyle name="Calculation 8 4 3 2 2" xfId="2876" xr:uid="{00000000-0005-0000-0000-00007B080000}"/>
    <cellStyle name="Calculation 8 4 3 3" xfId="2877" xr:uid="{00000000-0005-0000-0000-00007C080000}"/>
    <cellStyle name="Calculation 8 4 3 3 2" xfId="2878" xr:uid="{00000000-0005-0000-0000-00007D080000}"/>
    <cellStyle name="Calculation 8 4 3 4" xfId="2879" xr:uid="{00000000-0005-0000-0000-00007E080000}"/>
    <cellStyle name="Calculation 8 4 3 4 2" xfId="2880" xr:uid="{00000000-0005-0000-0000-00007F080000}"/>
    <cellStyle name="Calculation 8 4 3 5" xfId="2881" xr:uid="{00000000-0005-0000-0000-000080080000}"/>
    <cellStyle name="Calculation 8 4 3 5 2" xfId="2882" xr:uid="{00000000-0005-0000-0000-000081080000}"/>
    <cellStyle name="Calculation 8 4 3 6" xfId="2883" xr:uid="{00000000-0005-0000-0000-000082080000}"/>
    <cellStyle name="Calculation 8 4 3 6 2" xfId="2884" xr:uid="{00000000-0005-0000-0000-000083080000}"/>
    <cellStyle name="Calculation 8 4 3 7" xfId="2885" xr:uid="{00000000-0005-0000-0000-000084080000}"/>
    <cellStyle name="Calculation 8 4 3 7 2" xfId="2886" xr:uid="{00000000-0005-0000-0000-000085080000}"/>
    <cellStyle name="Calculation 8 4 3 8" xfId="2887" xr:uid="{00000000-0005-0000-0000-000086080000}"/>
    <cellStyle name="Calculation 8 4 3 8 2" xfId="2888" xr:uid="{00000000-0005-0000-0000-000087080000}"/>
    <cellStyle name="Calculation 8 4 3 9" xfId="2889" xr:uid="{00000000-0005-0000-0000-000088080000}"/>
    <cellStyle name="Calculation 8 4 3 9 2" xfId="2890" xr:uid="{00000000-0005-0000-0000-000089080000}"/>
    <cellStyle name="Calculation 8 4 4" xfId="2891" xr:uid="{00000000-0005-0000-0000-00008A080000}"/>
    <cellStyle name="Calculation 8 4 4 10" xfId="2892" xr:uid="{00000000-0005-0000-0000-00008B080000}"/>
    <cellStyle name="Calculation 8 4 4 10 2" xfId="2893" xr:uid="{00000000-0005-0000-0000-00008C080000}"/>
    <cellStyle name="Calculation 8 4 4 11" xfId="2894" xr:uid="{00000000-0005-0000-0000-00008D080000}"/>
    <cellStyle name="Calculation 8 4 4 11 2" xfId="2895" xr:uid="{00000000-0005-0000-0000-00008E080000}"/>
    <cellStyle name="Calculation 8 4 4 12" xfId="2896" xr:uid="{00000000-0005-0000-0000-00008F080000}"/>
    <cellStyle name="Calculation 8 4 4 12 2" xfId="2897" xr:uid="{00000000-0005-0000-0000-000090080000}"/>
    <cellStyle name="Calculation 8 4 4 13" xfId="2898" xr:uid="{00000000-0005-0000-0000-000091080000}"/>
    <cellStyle name="Calculation 8 4 4 13 2" xfId="2899" xr:uid="{00000000-0005-0000-0000-000092080000}"/>
    <cellStyle name="Calculation 8 4 4 14" xfId="2900" xr:uid="{00000000-0005-0000-0000-000093080000}"/>
    <cellStyle name="Calculation 8 4 4 14 2" xfId="2901" xr:uid="{00000000-0005-0000-0000-000094080000}"/>
    <cellStyle name="Calculation 8 4 4 15" xfId="2902" xr:uid="{00000000-0005-0000-0000-000095080000}"/>
    <cellStyle name="Calculation 8 4 4 15 2" xfId="2903" xr:uid="{00000000-0005-0000-0000-000096080000}"/>
    <cellStyle name="Calculation 8 4 4 16" xfId="2904" xr:uid="{00000000-0005-0000-0000-000097080000}"/>
    <cellStyle name="Calculation 8 4 4 2" xfId="2905" xr:uid="{00000000-0005-0000-0000-000098080000}"/>
    <cellStyle name="Calculation 8 4 4 2 2" xfId="2906" xr:uid="{00000000-0005-0000-0000-000099080000}"/>
    <cellStyle name="Calculation 8 4 4 3" xfId="2907" xr:uid="{00000000-0005-0000-0000-00009A080000}"/>
    <cellStyle name="Calculation 8 4 4 3 2" xfId="2908" xr:uid="{00000000-0005-0000-0000-00009B080000}"/>
    <cellStyle name="Calculation 8 4 4 4" xfId="2909" xr:uid="{00000000-0005-0000-0000-00009C080000}"/>
    <cellStyle name="Calculation 8 4 4 4 2" xfId="2910" xr:uid="{00000000-0005-0000-0000-00009D080000}"/>
    <cellStyle name="Calculation 8 4 4 5" xfId="2911" xr:uid="{00000000-0005-0000-0000-00009E080000}"/>
    <cellStyle name="Calculation 8 4 4 5 2" xfId="2912" xr:uid="{00000000-0005-0000-0000-00009F080000}"/>
    <cellStyle name="Calculation 8 4 4 6" xfId="2913" xr:uid="{00000000-0005-0000-0000-0000A0080000}"/>
    <cellStyle name="Calculation 8 4 4 6 2" xfId="2914" xr:uid="{00000000-0005-0000-0000-0000A1080000}"/>
    <cellStyle name="Calculation 8 4 4 7" xfId="2915" xr:uid="{00000000-0005-0000-0000-0000A2080000}"/>
    <cellStyle name="Calculation 8 4 4 7 2" xfId="2916" xr:uid="{00000000-0005-0000-0000-0000A3080000}"/>
    <cellStyle name="Calculation 8 4 4 8" xfId="2917" xr:uid="{00000000-0005-0000-0000-0000A4080000}"/>
    <cellStyle name="Calculation 8 4 4 8 2" xfId="2918" xr:uid="{00000000-0005-0000-0000-0000A5080000}"/>
    <cellStyle name="Calculation 8 4 4 9" xfId="2919" xr:uid="{00000000-0005-0000-0000-0000A6080000}"/>
    <cellStyle name="Calculation 8 4 4 9 2" xfId="2920" xr:uid="{00000000-0005-0000-0000-0000A7080000}"/>
    <cellStyle name="Calculation 8 4 5" xfId="2921" xr:uid="{00000000-0005-0000-0000-0000A8080000}"/>
    <cellStyle name="Calculation 8 4 5 10" xfId="2922" xr:uid="{00000000-0005-0000-0000-0000A9080000}"/>
    <cellStyle name="Calculation 8 4 5 10 2" xfId="2923" xr:uid="{00000000-0005-0000-0000-0000AA080000}"/>
    <cellStyle name="Calculation 8 4 5 11" xfId="2924" xr:uid="{00000000-0005-0000-0000-0000AB080000}"/>
    <cellStyle name="Calculation 8 4 5 11 2" xfId="2925" xr:uid="{00000000-0005-0000-0000-0000AC080000}"/>
    <cellStyle name="Calculation 8 4 5 12" xfId="2926" xr:uid="{00000000-0005-0000-0000-0000AD080000}"/>
    <cellStyle name="Calculation 8 4 5 12 2" xfId="2927" xr:uid="{00000000-0005-0000-0000-0000AE080000}"/>
    <cellStyle name="Calculation 8 4 5 13" xfId="2928" xr:uid="{00000000-0005-0000-0000-0000AF080000}"/>
    <cellStyle name="Calculation 8 4 5 13 2" xfId="2929" xr:uid="{00000000-0005-0000-0000-0000B0080000}"/>
    <cellStyle name="Calculation 8 4 5 14" xfId="2930" xr:uid="{00000000-0005-0000-0000-0000B1080000}"/>
    <cellStyle name="Calculation 8 4 5 14 2" xfId="2931" xr:uid="{00000000-0005-0000-0000-0000B2080000}"/>
    <cellStyle name="Calculation 8 4 5 15" xfId="2932" xr:uid="{00000000-0005-0000-0000-0000B3080000}"/>
    <cellStyle name="Calculation 8 4 5 15 2" xfId="2933" xr:uid="{00000000-0005-0000-0000-0000B4080000}"/>
    <cellStyle name="Calculation 8 4 5 16" xfId="2934" xr:uid="{00000000-0005-0000-0000-0000B5080000}"/>
    <cellStyle name="Calculation 8 4 5 2" xfId="2935" xr:uid="{00000000-0005-0000-0000-0000B6080000}"/>
    <cellStyle name="Calculation 8 4 5 2 2" xfId="2936" xr:uid="{00000000-0005-0000-0000-0000B7080000}"/>
    <cellStyle name="Calculation 8 4 5 3" xfId="2937" xr:uid="{00000000-0005-0000-0000-0000B8080000}"/>
    <cellStyle name="Calculation 8 4 5 3 2" xfId="2938" xr:uid="{00000000-0005-0000-0000-0000B9080000}"/>
    <cellStyle name="Calculation 8 4 5 4" xfId="2939" xr:uid="{00000000-0005-0000-0000-0000BA080000}"/>
    <cellStyle name="Calculation 8 4 5 4 2" xfId="2940" xr:uid="{00000000-0005-0000-0000-0000BB080000}"/>
    <cellStyle name="Calculation 8 4 5 5" xfId="2941" xr:uid="{00000000-0005-0000-0000-0000BC080000}"/>
    <cellStyle name="Calculation 8 4 5 5 2" xfId="2942" xr:uid="{00000000-0005-0000-0000-0000BD080000}"/>
    <cellStyle name="Calculation 8 4 5 6" xfId="2943" xr:uid="{00000000-0005-0000-0000-0000BE080000}"/>
    <cellStyle name="Calculation 8 4 5 6 2" xfId="2944" xr:uid="{00000000-0005-0000-0000-0000BF080000}"/>
    <cellStyle name="Calculation 8 4 5 7" xfId="2945" xr:uid="{00000000-0005-0000-0000-0000C0080000}"/>
    <cellStyle name="Calculation 8 4 5 7 2" xfId="2946" xr:uid="{00000000-0005-0000-0000-0000C1080000}"/>
    <cellStyle name="Calculation 8 4 5 8" xfId="2947" xr:uid="{00000000-0005-0000-0000-0000C2080000}"/>
    <cellStyle name="Calculation 8 4 5 8 2" xfId="2948" xr:uid="{00000000-0005-0000-0000-0000C3080000}"/>
    <cellStyle name="Calculation 8 4 5 9" xfId="2949" xr:uid="{00000000-0005-0000-0000-0000C4080000}"/>
    <cellStyle name="Calculation 8 4 5 9 2" xfId="2950" xr:uid="{00000000-0005-0000-0000-0000C5080000}"/>
    <cellStyle name="Calculation 8 4 6" xfId="2951" xr:uid="{00000000-0005-0000-0000-0000C6080000}"/>
    <cellStyle name="Calculation 8 4 6 10" xfId="2952" xr:uid="{00000000-0005-0000-0000-0000C7080000}"/>
    <cellStyle name="Calculation 8 4 6 10 2" xfId="2953" xr:uid="{00000000-0005-0000-0000-0000C8080000}"/>
    <cellStyle name="Calculation 8 4 6 11" xfId="2954" xr:uid="{00000000-0005-0000-0000-0000C9080000}"/>
    <cellStyle name="Calculation 8 4 6 11 2" xfId="2955" xr:uid="{00000000-0005-0000-0000-0000CA080000}"/>
    <cellStyle name="Calculation 8 4 6 12" xfId="2956" xr:uid="{00000000-0005-0000-0000-0000CB080000}"/>
    <cellStyle name="Calculation 8 4 6 12 2" xfId="2957" xr:uid="{00000000-0005-0000-0000-0000CC080000}"/>
    <cellStyle name="Calculation 8 4 6 13" xfId="2958" xr:uid="{00000000-0005-0000-0000-0000CD080000}"/>
    <cellStyle name="Calculation 8 4 6 13 2" xfId="2959" xr:uid="{00000000-0005-0000-0000-0000CE080000}"/>
    <cellStyle name="Calculation 8 4 6 14" xfId="2960" xr:uid="{00000000-0005-0000-0000-0000CF080000}"/>
    <cellStyle name="Calculation 8 4 6 14 2" xfId="2961" xr:uid="{00000000-0005-0000-0000-0000D0080000}"/>
    <cellStyle name="Calculation 8 4 6 15" xfId="2962" xr:uid="{00000000-0005-0000-0000-0000D1080000}"/>
    <cellStyle name="Calculation 8 4 6 2" xfId="2963" xr:uid="{00000000-0005-0000-0000-0000D2080000}"/>
    <cellStyle name="Calculation 8 4 6 2 2" xfId="2964" xr:uid="{00000000-0005-0000-0000-0000D3080000}"/>
    <cellStyle name="Calculation 8 4 6 3" xfId="2965" xr:uid="{00000000-0005-0000-0000-0000D4080000}"/>
    <cellStyle name="Calculation 8 4 6 3 2" xfId="2966" xr:uid="{00000000-0005-0000-0000-0000D5080000}"/>
    <cellStyle name="Calculation 8 4 6 4" xfId="2967" xr:uid="{00000000-0005-0000-0000-0000D6080000}"/>
    <cellStyle name="Calculation 8 4 6 4 2" xfId="2968" xr:uid="{00000000-0005-0000-0000-0000D7080000}"/>
    <cellStyle name="Calculation 8 4 6 5" xfId="2969" xr:uid="{00000000-0005-0000-0000-0000D8080000}"/>
    <cellStyle name="Calculation 8 4 6 5 2" xfId="2970" xr:uid="{00000000-0005-0000-0000-0000D9080000}"/>
    <cellStyle name="Calculation 8 4 6 6" xfId="2971" xr:uid="{00000000-0005-0000-0000-0000DA080000}"/>
    <cellStyle name="Calculation 8 4 6 6 2" xfId="2972" xr:uid="{00000000-0005-0000-0000-0000DB080000}"/>
    <cellStyle name="Calculation 8 4 6 7" xfId="2973" xr:uid="{00000000-0005-0000-0000-0000DC080000}"/>
    <cellStyle name="Calculation 8 4 6 7 2" xfId="2974" xr:uid="{00000000-0005-0000-0000-0000DD080000}"/>
    <cellStyle name="Calculation 8 4 6 8" xfId="2975" xr:uid="{00000000-0005-0000-0000-0000DE080000}"/>
    <cellStyle name="Calculation 8 4 6 8 2" xfId="2976" xr:uid="{00000000-0005-0000-0000-0000DF080000}"/>
    <cellStyle name="Calculation 8 4 6 9" xfId="2977" xr:uid="{00000000-0005-0000-0000-0000E0080000}"/>
    <cellStyle name="Calculation 8 4 6 9 2" xfId="2978" xr:uid="{00000000-0005-0000-0000-0000E1080000}"/>
    <cellStyle name="Calculation 8 4 7" xfId="2979" xr:uid="{00000000-0005-0000-0000-0000E2080000}"/>
    <cellStyle name="Calculation 8 4 7 2" xfId="2980" xr:uid="{00000000-0005-0000-0000-0000E3080000}"/>
    <cellStyle name="Calculation 8 4 8" xfId="2981" xr:uid="{00000000-0005-0000-0000-0000E4080000}"/>
    <cellStyle name="Calculation 8 4 8 2" xfId="2982" xr:uid="{00000000-0005-0000-0000-0000E5080000}"/>
    <cellStyle name="Calculation 8 4 9" xfId="2983" xr:uid="{00000000-0005-0000-0000-0000E6080000}"/>
    <cellStyle name="Calculation 8 4 9 2" xfId="2984" xr:uid="{00000000-0005-0000-0000-0000E7080000}"/>
    <cellStyle name="Calculation 8 5" xfId="2985" xr:uid="{00000000-0005-0000-0000-0000E8080000}"/>
    <cellStyle name="Calculation 8 5 10" xfId="2986" xr:uid="{00000000-0005-0000-0000-0000E9080000}"/>
    <cellStyle name="Calculation 8 5 10 2" xfId="2987" xr:uid="{00000000-0005-0000-0000-0000EA080000}"/>
    <cellStyle name="Calculation 8 5 11" xfId="2988" xr:uid="{00000000-0005-0000-0000-0000EB080000}"/>
    <cellStyle name="Calculation 8 5 11 2" xfId="2989" xr:uid="{00000000-0005-0000-0000-0000EC080000}"/>
    <cellStyle name="Calculation 8 5 12" xfId="2990" xr:uid="{00000000-0005-0000-0000-0000ED080000}"/>
    <cellStyle name="Calculation 8 5 12 2" xfId="2991" xr:uid="{00000000-0005-0000-0000-0000EE080000}"/>
    <cellStyle name="Calculation 8 5 13" xfId="2992" xr:uid="{00000000-0005-0000-0000-0000EF080000}"/>
    <cellStyle name="Calculation 8 5 13 2" xfId="2993" xr:uid="{00000000-0005-0000-0000-0000F0080000}"/>
    <cellStyle name="Calculation 8 5 14" xfId="2994" xr:uid="{00000000-0005-0000-0000-0000F1080000}"/>
    <cellStyle name="Calculation 8 5 14 2" xfId="2995" xr:uid="{00000000-0005-0000-0000-0000F2080000}"/>
    <cellStyle name="Calculation 8 5 15" xfId="2996" xr:uid="{00000000-0005-0000-0000-0000F3080000}"/>
    <cellStyle name="Calculation 8 5 15 2" xfId="2997" xr:uid="{00000000-0005-0000-0000-0000F4080000}"/>
    <cellStyle name="Calculation 8 5 16" xfId="2998" xr:uid="{00000000-0005-0000-0000-0000F5080000}"/>
    <cellStyle name="Calculation 8 5 16 2" xfId="2999" xr:uid="{00000000-0005-0000-0000-0000F6080000}"/>
    <cellStyle name="Calculation 8 5 17" xfId="3000" xr:uid="{00000000-0005-0000-0000-0000F7080000}"/>
    <cellStyle name="Calculation 8 5 17 2" xfId="3001" xr:uid="{00000000-0005-0000-0000-0000F8080000}"/>
    <cellStyle name="Calculation 8 5 18" xfId="3002" xr:uid="{00000000-0005-0000-0000-0000F9080000}"/>
    <cellStyle name="Calculation 8 5 18 2" xfId="3003" xr:uid="{00000000-0005-0000-0000-0000FA080000}"/>
    <cellStyle name="Calculation 8 5 19" xfId="3004" xr:uid="{00000000-0005-0000-0000-0000FB080000}"/>
    <cellStyle name="Calculation 8 5 19 2" xfId="3005" xr:uid="{00000000-0005-0000-0000-0000FC080000}"/>
    <cellStyle name="Calculation 8 5 2" xfId="3006" xr:uid="{00000000-0005-0000-0000-0000FD080000}"/>
    <cellStyle name="Calculation 8 5 2 10" xfId="3007" xr:uid="{00000000-0005-0000-0000-0000FE080000}"/>
    <cellStyle name="Calculation 8 5 2 10 2" xfId="3008" xr:uid="{00000000-0005-0000-0000-0000FF080000}"/>
    <cellStyle name="Calculation 8 5 2 11" xfId="3009" xr:uid="{00000000-0005-0000-0000-000000090000}"/>
    <cellStyle name="Calculation 8 5 2 11 2" xfId="3010" xr:uid="{00000000-0005-0000-0000-000001090000}"/>
    <cellStyle name="Calculation 8 5 2 12" xfId="3011" xr:uid="{00000000-0005-0000-0000-000002090000}"/>
    <cellStyle name="Calculation 8 5 2 12 2" xfId="3012" xr:uid="{00000000-0005-0000-0000-000003090000}"/>
    <cellStyle name="Calculation 8 5 2 13" xfId="3013" xr:uid="{00000000-0005-0000-0000-000004090000}"/>
    <cellStyle name="Calculation 8 5 2 13 2" xfId="3014" xr:uid="{00000000-0005-0000-0000-000005090000}"/>
    <cellStyle name="Calculation 8 5 2 14" xfId="3015" xr:uid="{00000000-0005-0000-0000-000006090000}"/>
    <cellStyle name="Calculation 8 5 2 14 2" xfId="3016" xr:uid="{00000000-0005-0000-0000-000007090000}"/>
    <cellStyle name="Calculation 8 5 2 15" xfId="3017" xr:uid="{00000000-0005-0000-0000-000008090000}"/>
    <cellStyle name="Calculation 8 5 2 15 2" xfId="3018" xr:uid="{00000000-0005-0000-0000-000009090000}"/>
    <cellStyle name="Calculation 8 5 2 16" xfId="3019" xr:uid="{00000000-0005-0000-0000-00000A090000}"/>
    <cellStyle name="Calculation 8 5 2 16 2" xfId="3020" xr:uid="{00000000-0005-0000-0000-00000B090000}"/>
    <cellStyle name="Calculation 8 5 2 17" xfId="3021" xr:uid="{00000000-0005-0000-0000-00000C090000}"/>
    <cellStyle name="Calculation 8 5 2 17 2" xfId="3022" xr:uid="{00000000-0005-0000-0000-00000D090000}"/>
    <cellStyle name="Calculation 8 5 2 18" xfId="3023" xr:uid="{00000000-0005-0000-0000-00000E090000}"/>
    <cellStyle name="Calculation 8 5 2 18 2" xfId="3024" xr:uid="{00000000-0005-0000-0000-00000F090000}"/>
    <cellStyle name="Calculation 8 5 2 19" xfId="3025" xr:uid="{00000000-0005-0000-0000-000010090000}"/>
    <cellStyle name="Calculation 8 5 2 2" xfId="3026" xr:uid="{00000000-0005-0000-0000-000011090000}"/>
    <cellStyle name="Calculation 8 5 2 2 2" xfId="3027" xr:uid="{00000000-0005-0000-0000-000012090000}"/>
    <cellStyle name="Calculation 8 5 2 3" xfId="3028" xr:uid="{00000000-0005-0000-0000-000013090000}"/>
    <cellStyle name="Calculation 8 5 2 3 2" xfId="3029" xr:uid="{00000000-0005-0000-0000-000014090000}"/>
    <cellStyle name="Calculation 8 5 2 4" xfId="3030" xr:uid="{00000000-0005-0000-0000-000015090000}"/>
    <cellStyle name="Calculation 8 5 2 4 2" xfId="3031" xr:uid="{00000000-0005-0000-0000-000016090000}"/>
    <cellStyle name="Calculation 8 5 2 5" xfId="3032" xr:uid="{00000000-0005-0000-0000-000017090000}"/>
    <cellStyle name="Calculation 8 5 2 5 2" xfId="3033" xr:uid="{00000000-0005-0000-0000-000018090000}"/>
    <cellStyle name="Calculation 8 5 2 6" xfId="3034" xr:uid="{00000000-0005-0000-0000-000019090000}"/>
    <cellStyle name="Calculation 8 5 2 6 2" xfId="3035" xr:uid="{00000000-0005-0000-0000-00001A090000}"/>
    <cellStyle name="Calculation 8 5 2 7" xfId="3036" xr:uid="{00000000-0005-0000-0000-00001B090000}"/>
    <cellStyle name="Calculation 8 5 2 7 2" xfId="3037" xr:uid="{00000000-0005-0000-0000-00001C090000}"/>
    <cellStyle name="Calculation 8 5 2 8" xfId="3038" xr:uid="{00000000-0005-0000-0000-00001D090000}"/>
    <cellStyle name="Calculation 8 5 2 8 2" xfId="3039" xr:uid="{00000000-0005-0000-0000-00001E090000}"/>
    <cellStyle name="Calculation 8 5 2 9" xfId="3040" xr:uid="{00000000-0005-0000-0000-00001F090000}"/>
    <cellStyle name="Calculation 8 5 2 9 2" xfId="3041" xr:uid="{00000000-0005-0000-0000-000020090000}"/>
    <cellStyle name="Calculation 8 5 20" xfId="3042" xr:uid="{00000000-0005-0000-0000-000021090000}"/>
    <cellStyle name="Calculation 8 5 3" xfId="3043" xr:uid="{00000000-0005-0000-0000-000022090000}"/>
    <cellStyle name="Calculation 8 5 3 10" xfId="3044" xr:uid="{00000000-0005-0000-0000-000023090000}"/>
    <cellStyle name="Calculation 8 5 3 10 2" xfId="3045" xr:uid="{00000000-0005-0000-0000-000024090000}"/>
    <cellStyle name="Calculation 8 5 3 11" xfId="3046" xr:uid="{00000000-0005-0000-0000-000025090000}"/>
    <cellStyle name="Calculation 8 5 3 11 2" xfId="3047" xr:uid="{00000000-0005-0000-0000-000026090000}"/>
    <cellStyle name="Calculation 8 5 3 12" xfId="3048" xr:uid="{00000000-0005-0000-0000-000027090000}"/>
    <cellStyle name="Calculation 8 5 3 12 2" xfId="3049" xr:uid="{00000000-0005-0000-0000-000028090000}"/>
    <cellStyle name="Calculation 8 5 3 13" xfId="3050" xr:uid="{00000000-0005-0000-0000-000029090000}"/>
    <cellStyle name="Calculation 8 5 3 13 2" xfId="3051" xr:uid="{00000000-0005-0000-0000-00002A090000}"/>
    <cellStyle name="Calculation 8 5 3 14" xfId="3052" xr:uid="{00000000-0005-0000-0000-00002B090000}"/>
    <cellStyle name="Calculation 8 5 3 14 2" xfId="3053" xr:uid="{00000000-0005-0000-0000-00002C090000}"/>
    <cellStyle name="Calculation 8 5 3 15" xfId="3054" xr:uid="{00000000-0005-0000-0000-00002D090000}"/>
    <cellStyle name="Calculation 8 5 3 15 2" xfId="3055" xr:uid="{00000000-0005-0000-0000-00002E090000}"/>
    <cellStyle name="Calculation 8 5 3 16" xfId="3056" xr:uid="{00000000-0005-0000-0000-00002F090000}"/>
    <cellStyle name="Calculation 8 5 3 16 2" xfId="3057" xr:uid="{00000000-0005-0000-0000-000030090000}"/>
    <cellStyle name="Calculation 8 5 3 17" xfId="3058" xr:uid="{00000000-0005-0000-0000-000031090000}"/>
    <cellStyle name="Calculation 8 5 3 17 2" xfId="3059" xr:uid="{00000000-0005-0000-0000-000032090000}"/>
    <cellStyle name="Calculation 8 5 3 18" xfId="3060" xr:uid="{00000000-0005-0000-0000-000033090000}"/>
    <cellStyle name="Calculation 8 5 3 2" xfId="3061" xr:uid="{00000000-0005-0000-0000-000034090000}"/>
    <cellStyle name="Calculation 8 5 3 2 2" xfId="3062" xr:uid="{00000000-0005-0000-0000-000035090000}"/>
    <cellStyle name="Calculation 8 5 3 3" xfId="3063" xr:uid="{00000000-0005-0000-0000-000036090000}"/>
    <cellStyle name="Calculation 8 5 3 3 2" xfId="3064" xr:uid="{00000000-0005-0000-0000-000037090000}"/>
    <cellStyle name="Calculation 8 5 3 4" xfId="3065" xr:uid="{00000000-0005-0000-0000-000038090000}"/>
    <cellStyle name="Calculation 8 5 3 4 2" xfId="3066" xr:uid="{00000000-0005-0000-0000-000039090000}"/>
    <cellStyle name="Calculation 8 5 3 5" xfId="3067" xr:uid="{00000000-0005-0000-0000-00003A090000}"/>
    <cellStyle name="Calculation 8 5 3 5 2" xfId="3068" xr:uid="{00000000-0005-0000-0000-00003B090000}"/>
    <cellStyle name="Calculation 8 5 3 6" xfId="3069" xr:uid="{00000000-0005-0000-0000-00003C090000}"/>
    <cellStyle name="Calculation 8 5 3 6 2" xfId="3070" xr:uid="{00000000-0005-0000-0000-00003D090000}"/>
    <cellStyle name="Calculation 8 5 3 7" xfId="3071" xr:uid="{00000000-0005-0000-0000-00003E090000}"/>
    <cellStyle name="Calculation 8 5 3 7 2" xfId="3072" xr:uid="{00000000-0005-0000-0000-00003F090000}"/>
    <cellStyle name="Calculation 8 5 3 8" xfId="3073" xr:uid="{00000000-0005-0000-0000-000040090000}"/>
    <cellStyle name="Calculation 8 5 3 8 2" xfId="3074" xr:uid="{00000000-0005-0000-0000-000041090000}"/>
    <cellStyle name="Calculation 8 5 3 9" xfId="3075" xr:uid="{00000000-0005-0000-0000-000042090000}"/>
    <cellStyle name="Calculation 8 5 3 9 2" xfId="3076" xr:uid="{00000000-0005-0000-0000-000043090000}"/>
    <cellStyle name="Calculation 8 5 4" xfId="3077" xr:uid="{00000000-0005-0000-0000-000044090000}"/>
    <cellStyle name="Calculation 8 5 4 10" xfId="3078" xr:uid="{00000000-0005-0000-0000-000045090000}"/>
    <cellStyle name="Calculation 8 5 4 10 2" xfId="3079" xr:uid="{00000000-0005-0000-0000-000046090000}"/>
    <cellStyle name="Calculation 8 5 4 11" xfId="3080" xr:uid="{00000000-0005-0000-0000-000047090000}"/>
    <cellStyle name="Calculation 8 5 4 11 2" xfId="3081" xr:uid="{00000000-0005-0000-0000-000048090000}"/>
    <cellStyle name="Calculation 8 5 4 12" xfId="3082" xr:uid="{00000000-0005-0000-0000-000049090000}"/>
    <cellStyle name="Calculation 8 5 4 12 2" xfId="3083" xr:uid="{00000000-0005-0000-0000-00004A090000}"/>
    <cellStyle name="Calculation 8 5 4 13" xfId="3084" xr:uid="{00000000-0005-0000-0000-00004B090000}"/>
    <cellStyle name="Calculation 8 5 4 13 2" xfId="3085" xr:uid="{00000000-0005-0000-0000-00004C090000}"/>
    <cellStyle name="Calculation 8 5 4 14" xfId="3086" xr:uid="{00000000-0005-0000-0000-00004D090000}"/>
    <cellStyle name="Calculation 8 5 4 14 2" xfId="3087" xr:uid="{00000000-0005-0000-0000-00004E090000}"/>
    <cellStyle name="Calculation 8 5 4 15" xfId="3088" xr:uid="{00000000-0005-0000-0000-00004F090000}"/>
    <cellStyle name="Calculation 8 5 4 15 2" xfId="3089" xr:uid="{00000000-0005-0000-0000-000050090000}"/>
    <cellStyle name="Calculation 8 5 4 16" xfId="3090" xr:uid="{00000000-0005-0000-0000-000051090000}"/>
    <cellStyle name="Calculation 8 5 4 2" xfId="3091" xr:uid="{00000000-0005-0000-0000-000052090000}"/>
    <cellStyle name="Calculation 8 5 4 2 2" xfId="3092" xr:uid="{00000000-0005-0000-0000-000053090000}"/>
    <cellStyle name="Calculation 8 5 4 3" xfId="3093" xr:uid="{00000000-0005-0000-0000-000054090000}"/>
    <cellStyle name="Calculation 8 5 4 3 2" xfId="3094" xr:uid="{00000000-0005-0000-0000-000055090000}"/>
    <cellStyle name="Calculation 8 5 4 4" xfId="3095" xr:uid="{00000000-0005-0000-0000-000056090000}"/>
    <cellStyle name="Calculation 8 5 4 4 2" xfId="3096" xr:uid="{00000000-0005-0000-0000-000057090000}"/>
    <cellStyle name="Calculation 8 5 4 5" xfId="3097" xr:uid="{00000000-0005-0000-0000-000058090000}"/>
    <cellStyle name="Calculation 8 5 4 5 2" xfId="3098" xr:uid="{00000000-0005-0000-0000-000059090000}"/>
    <cellStyle name="Calculation 8 5 4 6" xfId="3099" xr:uid="{00000000-0005-0000-0000-00005A090000}"/>
    <cellStyle name="Calculation 8 5 4 6 2" xfId="3100" xr:uid="{00000000-0005-0000-0000-00005B090000}"/>
    <cellStyle name="Calculation 8 5 4 7" xfId="3101" xr:uid="{00000000-0005-0000-0000-00005C090000}"/>
    <cellStyle name="Calculation 8 5 4 7 2" xfId="3102" xr:uid="{00000000-0005-0000-0000-00005D090000}"/>
    <cellStyle name="Calculation 8 5 4 8" xfId="3103" xr:uid="{00000000-0005-0000-0000-00005E090000}"/>
    <cellStyle name="Calculation 8 5 4 8 2" xfId="3104" xr:uid="{00000000-0005-0000-0000-00005F090000}"/>
    <cellStyle name="Calculation 8 5 4 9" xfId="3105" xr:uid="{00000000-0005-0000-0000-000060090000}"/>
    <cellStyle name="Calculation 8 5 4 9 2" xfId="3106" xr:uid="{00000000-0005-0000-0000-000061090000}"/>
    <cellStyle name="Calculation 8 5 5" xfId="3107" xr:uid="{00000000-0005-0000-0000-000062090000}"/>
    <cellStyle name="Calculation 8 5 5 10" xfId="3108" xr:uid="{00000000-0005-0000-0000-000063090000}"/>
    <cellStyle name="Calculation 8 5 5 10 2" xfId="3109" xr:uid="{00000000-0005-0000-0000-000064090000}"/>
    <cellStyle name="Calculation 8 5 5 11" xfId="3110" xr:uid="{00000000-0005-0000-0000-000065090000}"/>
    <cellStyle name="Calculation 8 5 5 11 2" xfId="3111" xr:uid="{00000000-0005-0000-0000-000066090000}"/>
    <cellStyle name="Calculation 8 5 5 12" xfId="3112" xr:uid="{00000000-0005-0000-0000-000067090000}"/>
    <cellStyle name="Calculation 8 5 5 12 2" xfId="3113" xr:uid="{00000000-0005-0000-0000-000068090000}"/>
    <cellStyle name="Calculation 8 5 5 13" xfId="3114" xr:uid="{00000000-0005-0000-0000-000069090000}"/>
    <cellStyle name="Calculation 8 5 5 13 2" xfId="3115" xr:uid="{00000000-0005-0000-0000-00006A090000}"/>
    <cellStyle name="Calculation 8 5 5 14" xfId="3116" xr:uid="{00000000-0005-0000-0000-00006B090000}"/>
    <cellStyle name="Calculation 8 5 5 14 2" xfId="3117" xr:uid="{00000000-0005-0000-0000-00006C090000}"/>
    <cellStyle name="Calculation 8 5 5 15" xfId="3118" xr:uid="{00000000-0005-0000-0000-00006D090000}"/>
    <cellStyle name="Calculation 8 5 5 15 2" xfId="3119" xr:uid="{00000000-0005-0000-0000-00006E090000}"/>
    <cellStyle name="Calculation 8 5 5 16" xfId="3120" xr:uid="{00000000-0005-0000-0000-00006F090000}"/>
    <cellStyle name="Calculation 8 5 5 2" xfId="3121" xr:uid="{00000000-0005-0000-0000-000070090000}"/>
    <cellStyle name="Calculation 8 5 5 2 2" xfId="3122" xr:uid="{00000000-0005-0000-0000-000071090000}"/>
    <cellStyle name="Calculation 8 5 5 3" xfId="3123" xr:uid="{00000000-0005-0000-0000-000072090000}"/>
    <cellStyle name="Calculation 8 5 5 3 2" xfId="3124" xr:uid="{00000000-0005-0000-0000-000073090000}"/>
    <cellStyle name="Calculation 8 5 5 4" xfId="3125" xr:uid="{00000000-0005-0000-0000-000074090000}"/>
    <cellStyle name="Calculation 8 5 5 4 2" xfId="3126" xr:uid="{00000000-0005-0000-0000-000075090000}"/>
    <cellStyle name="Calculation 8 5 5 5" xfId="3127" xr:uid="{00000000-0005-0000-0000-000076090000}"/>
    <cellStyle name="Calculation 8 5 5 5 2" xfId="3128" xr:uid="{00000000-0005-0000-0000-000077090000}"/>
    <cellStyle name="Calculation 8 5 5 6" xfId="3129" xr:uid="{00000000-0005-0000-0000-000078090000}"/>
    <cellStyle name="Calculation 8 5 5 6 2" xfId="3130" xr:uid="{00000000-0005-0000-0000-000079090000}"/>
    <cellStyle name="Calculation 8 5 5 7" xfId="3131" xr:uid="{00000000-0005-0000-0000-00007A090000}"/>
    <cellStyle name="Calculation 8 5 5 7 2" xfId="3132" xr:uid="{00000000-0005-0000-0000-00007B090000}"/>
    <cellStyle name="Calculation 8 5 5 8" xfId="3133" xr:uid="{00000000-0005-0000-0000-00007C090000}"/>
    <cellStyle name="Calculation 8 5 5 8 2" xfId="3134" xr:uid="{00000000-0005-0000-0000-00007D090000}"/>
    <cellStyle name="Calculation 8 5 5 9" xfId="3135" xr:uid="{00000000-0005-0000-0000-00007E090000}"/>
    <cellStyle name="Calculation 8 5 5 9 2" xfId="3136" xr:uid="{00000000-0005-0000-0000-00007F090000}"/>
    <cellStyle name="Calculation 8 5 6" xfId="3137" xr:uid="{00000000-0005-0000-0000-000080090000}"/>
    <cellStyle name="Calculation 8 5 6 10" xfId="3138" xr:uid="{00000000-0005-0000-0000-000081090000}"/>
    <cellStyle name="Calculation 8 5 6 10 2" xfId="3139" xr:uid="{00000000-0005-0000-0000-000082090000}"/>
    <cellStyle name="Calculation 8 5 6 11" xfId="3140" xr:uid="{00000000-0005-0000-0000-000083090000}"/>
    <cellStyle name="Calculation 8 5 6 11 2" xfId="3141" xr:uid="{00000000-0005-0000-0000-000084090000}"/>
    <cellStyle name="Calculation 8 5 6 12" xfId="3142" xr:uid="{00000000-0005-0000-0000-000085090000}"/>
    <cellStyle name="Calculation 8 5 6 12 2" xfId="3143" xr:uid="{00000000-0005-0000-0000-000086090000}"/>
    <cellStyle name="Calculation 8 5 6 13" xfId="3144" xr:uid="{00000000-0005-0000-0000-000087090000}"/>
    <cellStyle name="Calculation 8 5 6 13 2" xfId="3145" xr:uid="{00000000-0005-0000-0000-000088090000}"/>
    <cellStyle name="Calculation 8 5 6 14" xfId="3146" xr:uid="{00000000-0005-0000-0000-000089090000}"/>
    <cellStyle name="Calculation 8 5 6 14 2" xfId="3147" xr:uid="{00000000-0005-0000-0000-00008A090000}"/>
    <cellStyle name="Calculation 8 5 6 15" xfId="3148" xr:uid="{00000000-0005-0000-0000-00008B090000}"/>
    <cellStyle name="Calculation 8 5 6 2" xfId="3149" xr:uid="{00000000-0005-0000-0000-00008C090000}"/>
    <cellStyle name="Calculation 8 5 6 2 2" xfId="3150" xr:uid="{00000000-0005-0000-0000-00008D090000}"/>
    <cellStyle name="Calculation 8 5 6 3" xfId="3151" xr:uid="{00000000-0005-0000-0000-00008E090000}"/>
    <cellStyle name="Calculation 8 5 6 3 2" xfId="3152" xr:uid="{00000000-0005-0000-0000-00008F090000}"/>
    <cellStyle name="Calculation 8 5 6 4" xfId="3153" xr:uid="{00000000-0005-0000-0000-000090090000}"/>
    <cellStyle name="Calculation 8 5 6 4 2" xfId="3154" xr:uid="{00000000-0005-0000-0000-000091090000}"/>
    <cellStyle name="Calculation 8 5 6 5" xfId="3155" xr:uid="{00000000-0005-0000-0000-000092090000}"/>
    <cellStyle name="Calculation 8 5 6 5 2" xfId="3156" xr:uid="{00000000-0005-0000-0000-000093090000}"/>
    <cellStyle name="Calculation 8 5 6 6" xfId="3157" xr:uid="{00000000-0005-0000-0000-000094090000}"/>
    <cellStyle name="Calculation 8 5 6 6 2" xfId="3158" xr:uid="{00000000-0005-0000-0000-000095090000}"/>
    <cellStyle name="Calculation 8 5 6 7" xfId="3159" xr:uid="{00000000-0005-0000-0000-000096090000}"/>
    <cellStyle name="Calculation 8 5 6 7 2" xfId="3160" xr:uid="{00000000-0005-0000-0000-000097090000}"/>
    <cellStyle name="Calculation 8 5 6 8" xfId="3161" xr:uid="{00000000-0005-0000-0000-000098090000}"/>
    <cellStyle name="Calculation 8 5 6 8 2" xfId="3162" xr:uid="{00000000-0005-0000-0000-000099090000}"/>
    <cellStyle name="Calculation 8 5 6 9" xfId="3163" xr:uid="{00000000-0005-0000-0000-00009A090000}"/>
    <cellStyle name="Calculation 8 5 6 9 2" xfId="3164" xr:uid="{00000000-0005-0000-0000-00009B090000}"/>
    <cellStyle name="Calculation 8 5 7" xfId="3165" xr:uid="{00000000-0005-0000-0000-00009C090000}"/>
    <cellStyle name="Calculation 8 5 7 2" xfId="3166" xr:uid="{00000000-0005-0000-0000-00009D090000}"/>
    <cellStyle name="Calculation 8 5 8" xfId="3167" xr:uid="{00000000-0005-0000-0000-00009E090000}"/>
    <cellStyle name="Calculation 8 5 8 2" xfId="3168" xr:uid="{00000000-0005-0000-0000-00009F090000}"/>
    <cellStyle name="Calculation 8 5 9" xfId="3169" xr:uid="{00000000-0005-0000-0000-0000A0090000}"/>
    <cellStyle name="Calculation 8 5 9 2" xfId="3170" xr:uid="{00000000-0005-0000-0000-0000A1090000}"/>
    <cellStyle name="Calculation 8 6" xfId="3171" xr:uid="{00000000-0005-0000-0000-0000A2090000}"/>
    <cellStyle name="Calculation 8 6 10" xfId="3172" xr:uid="{00000000-0005-0000-0000-0000A3090000}"/>
    <cellStyle name="Calculation 8 6 10 2" xfId="3173" xr:uid="{00000000-0005-0000-0000-0000A4090000}"/>
    <cellStyle name="Calculation 8 6 11" xfId="3174" xr:uid="{00000000-0005-0000-0000-0000A5090000}"/>
    <cellStyle name="Calculation 8 6 11 2" xfId="3175" xr:uid="{00000000-0005-0000-0000-0000A6090000}"/>
    <cellStyle name="Calculation 8 6 12" xfId="3176" xr:uid="{00000000-0005-0000-0000-0000A7090000}"/>
    <cellStyle name="Calculation 8 6 12 2" xfId="3177" xr:uid="{00000000-0005-0000-0000-0000A8090000}"/>
    <cellStyle name="Calculation 8 6 13" xfId="3178" xr:uid="{00000000-0005-0000-0000-0000A9090000}"/>
    <cellStyle name="Calculation 8 6 13 2" xfId="3179" xr:uid="{00000000-0005-0000-0000-0000AA090000}"/>
    <cellStyle name="Calculation 8 6 14" xfId="3180" xr:uid="{00000000-0005-0000-0000-0000AB090000}"/>
    <cellStyle name="Calculation 8 6 14 2" xfId="3181" xr:uid="{00000000-0005-0000-0000-0000AC090000}"/>
    <cellStyle name="Calculation 8 6 15" xfId="3182" xr:uid="{00000000-0005-0000-0000-0000AD090000}"/>
    <cellStyle name="Calculation 8 6 15 2" xfId="3183" xr:uid="{00000000-0005-0000-0000-0000AE090000}"/>
    <cellStyle name="Calculation 8 6 16" xfId="3184" xr:uid="{00000000-0005-0000-0000-0000AF090000}"/>
    <cellStyle name="Calculation 8 6 16 2" xfId="3185" xr:uid="{00000000-0005-0000-0000-0000B0090000}"/>
    <cellStyle name="Calculation 8 6 17" xfId="3186" xr:uid="{00000000-0005-0000-0000-0000B1090000}"/>
    <cellStyle name="Calculation 8 6 17 2" xfId="3187" xr:uid="{00000000-0005-0000-0000-0000B2090000}"/>
    <cellStyle name="Calculation 8 6 18" xfId="3188" xr:uid="{00000000-0005-0000-0000-0000B3090000}"/>
    <cellStyle name="Calculation 8 6 18 2" xfId="3189" xr:uid="{00000000-0005-0000-0000-0000B4090000}"/>
    <cellStyle name="Calculation 8 6 19" xfId="3190" xr:uid="{00000000-0005-0000-0000-0000B5090000}"/>
    <cellStyle name="Calculation 8 6 2" xfId="3191" xr:uid="{00000000-0005-0000-0000-0000B6090000}"/>
    <cellStyle name="Calculation 8 6 2 10" xfId="3192" xr:uid="{00000000-0005-0000-0000-0000B7090000}"/>
    <cellStyle name="Calculation 8 6 2 10 2" xfId="3193" xr:uid="{00000000-0005-0000-0000-0000B8090000}"/>
    <cellStyle name="Calculation 8 6 2 11" xfId="3194" xr:uid="{00000000-0005-0000-0000-0000B9090000}"/>
    <cellStyle name="Calculation 8 6 2 11 2" xfId="3195" xr:uid="{00000000-0005-0000-0000-0000BA090000}"/>
    <cellStyle name="Calculation 8 6 2 12" xfId="3196" xr:uid="{00000000-0005-0000-0000-0000BB090000}"/>
    <cellStyle name="Calculation 8 6 2 12 2" xfId="3197" xr:uid="{00000000-0005-0000-0000-0000BC090000}"/>
    <cellStyle name="Calculation 8 6 2 13" xfId="3198" xr:uid="{00000000-0005-0000-0000-0000BD090000}"/>
    <cellStyle name="Calculation 8 6 2 13 2" xfId="3199" xr:uid="{00000000-0005-0000-0000-0000BE090000}"/>
    <cellStyle name="Calculation 8 6 2 14" xfId="3200" xr:uid="{00000000-0005-0000-0000-0000BF090000}"/>
    <cellStyle name="Calculation 8 6 2 14 2" xfId="3201" xr:uid="{00000000-0005-0000-0000-0000C0090000}"/>
    <cellStyle name="Calculation 8 6 2 15" xfId="3202" xr:uid="{00000000-0005-0000-0000-0000C1090000}"/>
    <cellStyle name="Calculation 8 6 2 15 2" xfId="3203" xr:uid="{00000000-0005-0000-0000-0000C2090000}"/>
    <cellStyle name="Calculation 8 6 2 16" xfId="3204" xr:uid="{00000000-0005-0000-0000-0000C3090000}"/>
    <cellStyle name="Calculation 8 6 2 16 2" xfId="3205" xr:uid="{00000000-0005-0000-0000-0000C4090000}"/>
    <cellStyle name="Calculation 8 6 2 17" xfId="3206" xr:uid="{00000000-0005-0000-0000-0000C5090000}"/>
    <cellStyle name="Calculation 8 6 2 17 2" xfId="3207" xr:uid="{00000000-0005-0000-0000-0000C6090000}"/>
    <cellStyle name="Calculation 8 6 2 18" xfId="3208" xr:uid="{00000000-0005-0000-0000-0000C7090000}"/>
    <cellStyle name="Calculation 8 6 2 2" xfId="3209" xr:uid="{00000000-0005-0000-0000-0000C8090000}"/>
    <cellStyle name="Calculation 8 6 2 2 2" xfId="3210" xr:uid="{00000000-0005-0000-0000-0000C9090000}"/>
    <cellStyle name="Calculation 8 6 2 3" xfId="3211" xr:uid="{00000000-0005-0000-0000-0000CA090000}"/>
    <cellStyle name="Calculation 8 6 2 3 2" xfId="3212" xr:uid="{00000000-0005-0000-0000-0000CB090000}"/>
    <cellStyle name="Calculation 8 6 2 4" xfId="3213" xr:uid="{00000000-0005-0000-0000-0000CC090000}"/>
    <cellStyle name="Calculation 8 6 2 4 2" xfId="3214" xr:uid="{00000000-0005-0000-0000-0000CD090000}"/>
    <cellStyle name="Calculation 8 6 2 5" xfId="3215" xr:uid="{00000000-0005-0000-0000-0000CE090000}"/>
    <cellStyle name="Calculation 8 6 2 5 2" xfId="3216" xr:uid="{00000000-0005-0000-0000-0000CF090000}"/>
    <cellStyle name="Calculation 8 6 2 6" xfId="3217" xr:uid="{00000000-0005-0000-0000-0000D0090000}"/>
    <cellStyle name="Calculation 8 6 2 6 2" xfId="3218" xr:uid="{00000000-0005-0000-0000-0000D1090000}"/>
    <cellStyle name="Calculation 8 6 2 7" xfId="3219" xr:uid="{00000000-0005-0000-0000-0000D2090000}"/>
    <cellStyle name="Calculation 8 6 2 7 2" xfId="3220" xr:uid="{00000000-0005-0000-0000-0000D3090000}"/>
    <cellStyle name="Calculation 8 6 2 8" xfId="3221" xr:uid="{00000000-0005-0000-0000-0000D4090000}"/>
    <cellStyle name="Calculation 8 6 2 8 2" xfId="3222" xr:uid="{00000000-0005-0000-0000-0000D5090000}"/>
    <cellStyle name="Calculation 8 6 2 9" xfId="3223" xr:uid="{00000000-0005-0000-0000-0000D6090000}"/>
    <cellStyle name="Calculation 8 6 2 9 2" xfId="3224" xr:uid="{00000000-0005-0000-0000-0000D7090000}"/>
    <cellStyle name="Calculation 8 6 3" xfId="3225" xr:uid="{00000000-0005-0000-0000-0000D8090000}"/>
    <cellStyle name="Calculation 8 6 3 10" xfId="3226" xr:uid="{00000000-0005-0000-0000-0000D9090000}"/>
    <cellStyle name="Calculation 8 6 3 10 2" xfId="3227" xr:uid="{00000000-0005-0000-0000-0000DA090000}"/>
    <cellStyle name="Calculation 8 6 3 11" xfId="3228" xr:uid="{00000000-0005-0000-0000-0000DB090000}"/>
    <cellStyle name="Calculation 8 6 3 11 2" xfId="3229" xr:uid="{00000000-0005-0000-0000-0000DC090000}"/>
    <cellStyle name="Calculation 8 6 3 12" xfId="3230" xr:uid="{00000000-0005-0000-0000-0000DD090000}"/>
    <cellStyle name="Calculation 8 6 3 12 2" xfId="3231" xr:uid="{00000000-0005-0000-0000-0000DE090000}"/>
    <cellStyle name="Calculation 8 6 3 13" xfId="3232" xr:uid="{00000000-0005-0000-0000-0000DF090000}"/>
    <cellStyle name="Calculation 8 6 3 13 2" xfId="3233" xr:uid="{00000000-0005-0000-0000-0000E0090000}"/>
    <cellStyle name="Calculation 8 6 3 14" xfId="3234" xr:uid="{00000000-0005-0000-0000-0000E1090000}"/>
    <cellStyle name="Calculation 8 6 3 14 2" xfId="3235" xr:uid="{00000000-0005-0000-0000-0000E2090000}"/>
    <cellStyle name="Calculation 8 6 3 15" xfId="3236" xr:uid="{00000000-0005-0000-0000-0000E3090000}"/>
    <cellStyle name="Calculation 8 6 3 15 2" xfId="3237" xr:uid="{00000000-0005-0000-0000-0000E4090000}"/>
    <cellStyle name="Calculation 8 6 3 16" xfId="3238" xr:uid="{00000000-0005-0000-0000-0000E5090000}"/>
    <cellStyle name="Calculation 8 6 3 2" xfId="3239" xr:uid="{00000000-0005-0000-0000-0000E6090000}"/>
    <cellStyle name="Calculation 8 6 3 2 2" xfId="3240" xr:uid="{00000000-0005-0000-0000-0000E7090000}"/>
    <cellStyle name="Calculation 8 6 3 3" xfId="3241" xr:uid="{00000000-0005-0000-0000-0000E8090000}"/>
    <cellStyle name="Calculation 8 6 3 3 2" xfId="3242" xr:uid="{00000000-0005-0000-0000-0000E9090000}"/>
    <cellStyle name="Calculation 8 6 3 4" xfId="3243" xr:uid="{00000000-0005-0000-0000-0000EA090000}"/>
    <cellStyle name="Calculation 8 6 3 4 2" xfId="3244" xr:uid="{00000000-0005-0000-0000-0000EB090000}"/>
    <cellStyle name="Calculation 8 6 3 5" xfId="3245" xr:uid="{00000000-0005-0000-0000-0000EC090000}"/>
    <cellStyle name="Calculation 8 6 3 5 2" xfId="3246" xr:uid="{00000000-0005-0000-0000-0000ED090000}"/>
    <cellStyle name="Calculation 8 6 3 6" xfId="3247" xr:uid="{00000000-0005-0000-0000-0000EE090000}"/>
    <cellStyle name="Calculation 8 6 3 6 2" xfId="3248" xr:uid="{00000000-0005-0000-0000-0000EF090000}"/>
    <cellStyle name="Calculation 8 6 3 7" xfId="3249" xr:uid="{00000000-0005-0000-0000-0000F0090000}"/>
    <cellStyle name="Calculation 8 6 3 7 2" xfId="3250" xr:uid="{00000000-0005-0000-0000-0000F1090000}"/>
    <cellStyle name="Calculation 8 6 3 8" xfId="3251" xr:uid="{00000000-0005-0000-0000-0000F2090000}"/>
    <cellStyle name="Calculation 8 6 3 8 2" xfId="3252" xr:uid="{00000000-0005-0000-0000-0000F3090000}"/>
    <cellStyle name="Calculation 8 6 3 9" xfId="3253" xr:uid="{00000000-0005-0000-0000-0000F4090000}"/>
    <cellStyle name="Calculation 8 6 3 9 2" xfId="3254" xr:uid="{00000000-0005-0000-0000-0000F5090000}"/>
    <cellStyle name="Calculation 8 6 4" xfId="3255" xr:uid="{00000000-0005-0000-0000-0000F6090000}"/>
    <cellStyle name="Calculation 8 6 4 10" xfId="3256" xr:uid="{00000000-0005-0000-0000-0000F7090000}"/>
    <cellStyle name="Calculation 8 6 4 10 2" xfId="3257" xr:uid="{00000000-0005-0000-0000-0000F8090000}"/>
    <cellStyle name="Calculation 8 6 4 11" xfId="3258" xr:uid="{00000000-0005-0000-0000-0000F9090000}"/>
    <cellStyle name="Calculation 8 6 4 11 2" xfId="3259" xr:uid="{00000000-0005-0000-0000-0000FA090000}"/>
    <cellStyle name="Calculation 8 6 4 12" xfId="3260" xr:uid="{00000000-0005-0000-0000-0000FB090000}"/>
    <cellStyle name="Calculation 8 6 4 12 2" xfId="3261" xr:uid="{00000000-0005-0000-0000-0000FC090000}"/>
    <cellStyle name="Calculation 8 6 4 13" xfId="3262" xr:uid="{00000000-0005-0000-0000-0000FD090000}"/>
    <cellStyle name="Calculation 8 6 4 13 2" xfId="3263" xr:uid="{00000000-0005-0000-0000-0000FE090000}"/>
    <cellStyle name="Calculation 8 6 4 14" xfId="3264" xr:uid="{00000000-0005-0000-0000-0000FF090000}"/>
    <cellStyle name="Calculation 8 6 4 14 2" xfId="3265" xr:uid="{00000000-0005-0000-0000-0000000A0000}"/>
    <cellStyle name="Calculation 8 6 4 15" xfId="3266" xr:uid="{00000000-0005-0000-0000-0000010A0000}"/>
    <cellStyle name="Calculation 8 6 4 15 2" xfId="3267" xr:uid="{00000000-0005-0000-0000-0000020A0000}"/>
    <cellStyle name="Calculation 8 6 4 16" xfId="3268" xr:uid="{00000000-0005-0000-0000-0000030A0000}"/>
    <cellStyle name="Calculation 8 6 4 2" xfId="3269" xr:uid="{00000000-0005-0000-0000-0000040A0000}"/>
    <cellStyle name="Calculation 8 6 4 2 2" xfId="3270" xr:uid="{00000000-0005-0000-0000-0000050A0000}"/>
    <cellStyle name="Calculation 8 6 4 3" xfId="3271" xr:uid="{00000000-0005-0000-0000-0000060A0000}"/>
    <cellStyle name="Calculation 8 6 4 3 2" xfId="3272" xr:uid="{00000000-0005-0000-0000-0000070A0000}"/>
    <cellStyle name="Calculation 8 6 4 4" xfId="3273" xr:uid="{00000000-0005-0000-0000-0000080A0000}"/>
    <cellStyle name="Calculation 8 6 4 4 2" xfId="3274" xr:uid="{00000000-0005-0000-0000-0000090A0000}"/>
    <cellStyle name="Calculation 8 6 4 5" xfId="3275" xr:uid="{00000000-0005-0000-0000-00000A0A0000}"/>
    <cellStyle name="Calculation 8 6 4 5 2" xfId="3276" xr:uid="{00000000-0005-0000-0000-00000B0A0000}"/>
    <cellStyle name="Calculation 8 6 4 6" xfId="3277" xr:uid="{00000000-0005-0000-0000-00000C0A0000}"/>
    <cellStyle name="Calculation 8 6 4 6 2" xfId="3278" xr:uid="{00000000-0005-0000-0000-00000D0A0000}"/>
    <cellStyle name="Calculation 8 6 4 7" xfId="3279" xr:uid="{00000000-0005-0000-0000-00000E0A0000}"/>
    <cellStyle name="Calculation 8 6 4 7 2" xfId="3280" xr:uid="{00000000-0005-0000-0000-00000F0A0000}"/>
    <cellStyle name="Calculation 8 6 4 8" xfId="3281" xr:uid="{00000000-0005-0000-0000-0000100A0000}"/>
    <cellStyle name="Calculation 8 6 4 8 2" xfId="3282" xr:uid="{00000000-0005-0000-0000-0000110A0000}"/>
    <cellStyle name="Calculation 8 6 4 9" xfId="3283" xr:uid="{00000000-0005-0000-0000-0000120A0000}"/>
    <cellStyle name="Calculation 8 6 4 9 2" xfId="3284" xr:uid="{00000000-0005-0000-0000-0000130A0000}"/>
    <cellStyle name="Calculation 8 6 5" xfId="3285" xr:uid="{00000000-0005-0000-0000-0000140A0000}"/>
    <cellStyle name="Calculation 8 6 5 10" xfId="3286" xr:uid="{00000000-0005-0000-0000-0000150A0000}"/>
    <cellStyle name="Calculation 8 6 5 10 2" xfId="3287" xr:uid="{00000000-0005-0000-0000-0000160A0000}"/>
    <cellStyle name="Calculation 8 6 5 11" xfId="3288" xr:uid="{00000000-0005-0000-0000-0000170A0000}"/>
    <cellStyle name="Calculation 8 6 5 11 2" xfId="3289" xr:uid="{00000000-0005-0000-0000-0000180A0000}"/>
    <cellStyle name="Calculation 8 6 5 12" xfId="3290" xr:uid="{00000000-0005-0000-0000-0000190A0000}"/>
    <cellStyle name="Calculation 8 6 5 12 2" xfId="3291" xr:uid="{00000000-0005-0000-0000-00001A0A0000}"/>
    <cellStyle name="Calculation 8 6 5 13" xfId="3292" xr:uid="{00000000-0005-0000-0000-00001B0A0000}"/>
    <cellStyle name="Calculation 8 6 5 13 2" xfId="3293" xr:uid="{00000000-0005-0000-0000-00001C0A0000}"/>
    <cellStyle name="Calculation 8 6 5 14" xfId="3294" xr:uid="{00000000-0005-0000-0000-00001D0A0000}"/>
    <cellStyle name="Calculation 8 6 5 14 2" xfId="3295" xr:uid="{00000000-0005-0000-0000-00001E0A0000}"/>
    <cellStyle name="Calculation 8 6 5 15" xfId="3296" xr:uid="{00000000-0005-0000-0000-00001F0A0000}"/>
    <cellStyle name="Calculation 8 6 5 2" xfId="3297" xr:uid="{00000000-0005-0000-0000-0000200A0000}"/>
    <cellStyle name="Calculation 8 6 5 2 2" xfId="3298" xr:uid="{00000000-0005-0000-0000-0000210A0000}"/>
    <cellStyle name="Calculation 8 6 5 3" xfId="3299" xr:uid="{00000000-0005-0000-0000-0000220A0000}"/>
    <cellStyle name="Calculation 8 6 5 3 2" xfId="3300" xr:uid="{00000000-0005-0000-0000-0000230A0000}"/>
    <cellStyle name="Calculation 8 6 5 4" xfId="3301" xr:uid="{00000000-0005-0000-0000-0000240A0000}"/>
    <cellStyle name="Calculation 8 6 5 4 2" xfId="3302" xr:uid="{00000000-0005-0000-0000-0000250A0000}"/>
    <cellStyle name="Calculation 8 6 5 5" xfId="3303" xr:uid="{00000000-0005-0000-0000-0000260A0000}"/>
    <cellStyle name="Calculation 8 6 5 5 2" xfId="3304" xr:uid="{00000000-0005-0000-0000-0000270A0000}"/>
    <cellStyle name="Calculation 8 6 5 6" xfId="3305" xr:uid="{00000000-0005-0000-0000-0000280A0000}"/>
    <cellStyle name="Calculation 8 6 5 6 2" xfId="3306" xr:uid="{00000000-0005-0000-0000-0000290A0000}"/>
    <cellStyle name="Calculation 8 6 5 7" xfId="3307" xr:uid="{00000000-0005-0000-0000-00002A0A0000}"/>
    <cellStyle name="Calculation 8 6 5 7 2" xfId="3308" xr:uid="{00000000-0005-0000-0000-00002B0A0000}"/>
    <cellStyle name="Calculation 8 6 5 8" xfId="3309" xr:uid="{00000000-0005-0000-0000-00002C0A0000}"/>
    <cellStyle name="Calculation 8 6 5 8 2" xfId="3310" xr:uid="{00000000-0005-0000-0000-00002D0A0000}"/>
    <cellStyle name="Calculation 8 6 5 9" xfId="3311" xr:uid="{00000000-0005-0000-0000-00002E0A0000}"/>
    <cellStyle name="Calculation 8 6 5 9 2" xfId="3312" xr:uid="{00000000-0005-0000-0000-00002F0A0000}"/>
    <cellStyle name="Calculation 8 6 6" xfId="3313" xr:uid="{00000000-0005-0000-0000-0000300A0000}"/>
    <cellStyle name="Calculation 8 6 6 2" xfId="3314" xr:uid="{00000000-0005-0000-0000-0000310A0000}"/>
    <cellStyle name="Calculation 8 6 7" xfId="3315" xr:uid="{00000000-0005-0000-0000-0000320A0000}"/>
    <cellStyle name="Calculation 8 6 7 2" xfId="3316" xr:uid="{00000000-0005-0000-0000-0000330A0000}"/>
    <cellStyle name="Calculation 8 6 8" xfId="3317" xr:uid="{00000000-0005-0000-0000-0000340A0000}"/>
    <cellStyle name="Calculation 8 6 8 2" xfId="3318" xr:uid="{00000000-0005-0000-0000-0000350A0000}"/>
    <cellStyle name="Calculation 8 6 9" xfId="3319" xr:uid="{00000000-0005-0000-0000-0000360A0000}"/>
    <cellStyle name="Calculation 8 6 9 2" xfId="3320" xr:uid="{00000000-0005-0000-0000-0000370A0000}"/>
    <cellStyle name="Calculation 8 7" xfId="3321" xr:uid="{00000000-0005-0000-0000-0000380A0000}"/>
    <cellStyle name="Calculation 8 7 10" xfId="3322" xr:uid="{00000000-0005-0000-0000-0000390A0000}"/>
    <cellStyle name="Calculation 8 7 10 2" xfId="3323" xr:uid="{00000000-0005-0000-0000-00003A0A0000}"/>
    <cellStyle name="Calculation 8 7 11" xfId="3324" xr:uid="{00000000-0005-0000-0000-00003B0A0000}"/>
    <cellStyle name="Calculation 8 7 11 2" xfId="3325" xr:uid="{00000000-0005-0000-0000-00003C0A0000}"/>
    <cellStyle name="Calculation 8 7 12" xfId="3326" xr:uid="{00000000-0005-0000-0000-00003D0A0000}"/>
    <cellStyle name="Calculation 8 7 12 2" xfId="3327" xr:uid="{00000000-0005-0000-0000-00003E0A0000}"/>
    <cellStyle name="Calculation 8 7 13" xfId="3328" xr:uid="{00000000-0005-0000-0000-00003F0A0000}"/>
    <cellStyle name="Calculation 8 7 13 2" xfId="3329" xr:uid="{00000000-0005-0000-0000-0000400A0000}"/>
    <cellStyle name="Calculation 8 7 14" xfId="3330" xr:uid="{00000000-0005-0000-0000-0000410A0000}"/>
    <cellStyle name="Calculation 8 7 14 2" xfId="3331" xr:uid="{00000000-0005-0000-0000-0000420A0000}"/>
    <cellStyle name="Calculation 8 7 15" xfId="3332" xr:uid="{00000000-0005-0000-0000-0000430A0000}"/>
    <cellStyle name="Calculation 8 7 15 2" xfId="3333" xr:uid="{00000000-0005-0000-0000-0000440A0000}"/>
    <cellStyle name="Calculation 8 7 16" xfId="3334" xr:uid="{00000000-0005-0000-0000-0000450A0000}"/>
    <cellStyle name="Calculation 8 7 16 2" xfId="3335" xr:uid="{00000000-0005-0000-0000-0000460A0000}"/>
    <cellStyle name="Calculation 8 7 17" xfId="3336" xr:uid="{00000000-0005-0000-0000-0000470A0000}"/>
    <cellStyle name="Calculation 8 7 17 2" xfId="3337" xr:uid="{00000000-0005-0000-0000-0000480A0000}"/>
    <cellStyle name="Calculation 8 7 18" xfId="3338" xr:uid="{00000000-0005-0000-0000-0000490A0000}"/>
    <cellStyle name="Calculation 8 7 18 2" xfId="3339" xr:uid="{00000000-0005-0000-0000-00004A0A0000}"/>
    <cellStyle name="Calculation 8 7 19" xfId="3340" xr:uid="{00000000-0005-0000-0000-00004B0A0000}"/>
    <cellStyle name="Calculation 8 7 2" xfId="3341" xr:uid="{00000000-0005-0000-0000-00004C0A0000}"/>
    <cellStyle name="Calculation 8 7 2 10" xfId="3342" xr:uid="{00000000-0005-0000-0000-00004D0A0000}"/>
    <cellStyle name="Calculation 8 7 2 10 2" xfId="3343" xr:uid="{00000000-0005-0000-0000-00004E0A0000}"/>
    <cellStyle name="Calculation 8 7 2 11" xfId="3344" xr:uid="{00000000-0005-0000-0000-00004F0A0000}"/>
    <cellStyle name="Calculation 8 7 2 11 2" xfId="3345" xr:uid="{00000000-0005-0000-0000-0000500A0000}"/>
    <cellStyle name="Calculation 8 7 2 12" xfId="3346" xr:uid="{00000000-0005-0000-0000-0000510A0000}"/>
    <cellStyle name="Calculation 8 7 2 12 2" xfId="3347" xr:uid="{00000000-0005-0000-0000-0000520A0000}"/>
    <cellStyle name="Calculation 8 7 2 13" xfId="3348" xr:uid="{00000000-0005-0000-0000-0000530A0000}"/>
    <cellStyle name="Calculation 8 7 2 13 2" xfId="3349" xr:uid="{00000000-0005-0000-0000-0000540A0000}"/>
    <cellStyle name="Calculation 8 7 2 14" xfId="3350" xr:uid="{00000000-0005-0000-0000-0000550A0000}"/>
    <cellStyle name="Calculation 8 7 2 14 2" xfId="3351" xr:uid="{00000000-0005-0000-0000-0000560A0000}"/>
    <cellStyle name="Calculation 8 7 2 15" xfId="3352" xr:uid="{00000000-0005-0000-0000-0000570A0000}"/>
    <cellStyle name="Calculation 8 7 2 15 2" xfId="3353" xr:uid="{00000000-0005-0000-0000-0000580A0000}"/>
    <cellStyle name="Calculation 8 7 2 16" xfId="3354" xr:uid="{00000000-0005-0000-0000-0000590A0000}"/>
    <cellStyle name="Calculation 8 7 2 16 2" xfId="3355" xr:uid="{00000000-0005-0000-0000-00005A0A0000}"/>
    <cellStyle name="Calculation 8 7 2 17" xfId="3356" xr:uid="{00000000-0005-0000-0000-00005B0A0000}"/>
    <cellStyle name="Calculation 8 7 2 17 2" xfId="3357" xr:uid="{00000000-0005-0000-0000-00005C0A0000}"/>
    <cellStyle name="Calculation 8 7 2 18" xfId="3358" xr:uid="{00000000-0005-0000-0000-00005D0A0000}"/>
    <cellStyle name="Calculation 8 7 2 2" xfId="3359" xr:uid="{00000000-0005-0000-0000-00005E0A0000}"/>
    <cellStyle name="Calculation 8 7 2 2 2" xfId="3360" xr:uid="{00000000-0005-0000-0000-00005F0A0000}"/>
    <cellStyle name="Calculation 8 7 2 3" xfId="3361" xr:uid="{00000000-0005-0000-0000-0000600A0000}"/>
    <cellStyle name="Calculation 8 7 2 3 2" xfId="3362" xr:uid="{00000000-0005-0000-0000-0000610A0000}"/>
    <cellStyle name="Calculation 8 7 2 4" xfId="3363" xr:uid="{00000000-0005-0000-0000-0000620A0000}"/>
    <cellStyle name="Calculation 8 7 2 4 2" xfId="3364" xr:uid="{00000000-0005-0000-0000-0000630A0000}"/>
    <cellStyle name="Calculation 8 7 2 5" xfId="3365" xr:uid="{00000000-0005-0000-0000-0000640A0000}"/>
    <cellStyle name="Calculation 8 7 2 5 2" xfId="3366" xr:uid="{00000000-0005-0000-0000-0000650A0000}"/>
    <cellStyle name="Calculation 8 7 2 6" xfId="3367" xr:uid="{00000000-0005-0000-0000-0000660A0000}"/>
    <cellStyle name="Calculation 8 7 2 6 2" xfId="3368" xr:uid="{00000000-0005-0000-0000-0000670A0000}"/>
    <cellStyle name="Calculation 8 7 2 7" xfId="3369" xr:uid="{00000000-0005-0000-0000-0000680A0000}"/>
    <cellStyle name="Calculation 8 7 2 7 2" xfId="3370" xr:uid="{00000000-0005-0000-0000-0000690A0000}"/>
    <cellStyle name="Calculation 8 7 2 8" xfId="3371" xr:uid="{00000000-0005-0000-0000-00006A0A0000}"/>
    <cellStyle name="Calculation 8 7 2 8 2" xfId="3372" xr:uid="{00000000-0005-0000-0000-00006B0A0000}"/>
    <cellStyle name="Calculation 8 7 2 9" xfId="3373" xr:uid="{00000000-0005-0000-0000-00006C0A0000}"/>
    <cellStyle name="Calculation 8 7 2 9 2" xfId="3374" xr:uid="{00000000-0005-0000-0000-00006D0A0000}"/>
    <cellStyle name="Calculation 8 7 3" xfId="3375" xr:uid="{00000000-0005-0000-0000-00006E0A0000}"/>
    <cellStyle name="Calculation 8 7 3 10" xfId="3376" xr:uid="{00000000-0005-0000-0000-00006F0A0000}"/>
    <cellStyle name="Calculation 8 7 3 10 2" xfId="3377" xr:uid="{00000000-0005-0000-0000-0000700A0000}"/>
    <cellStyle name="Calculation 8 7 3 11" xfId="3378" xr:uid="{00000000-0005-0000-0000-0000710A0000}"/>
    <cellStyle name="Calculation 8 7 3 11 2" xfId="3379" xr:uid="{00000000-0005-0000-0000-0000720A0000}"/>
    <cellStyle name="Calculation 8 7 3 12" xfId="3380" xr:uid="{00000000-0005-0000-0000-0000730A0000}"/>
    <cellStyle name="Calculation 8 7 3 12 2" xfId="3381" xr:uid="{00000000-0005-0000-0000-0000740A0000}"/>
    <cellStyle name="Calculation 8 7 3 13" xfId="3382" xr:uid="{00000000-0005-0000-0000-0000750A0000}"/>
    <cellStyle name="Calculation 8 7 3 13 2" xfId="3383" xr:uid="{00000000-0005-0000-0000-0000760A0000}"/>
    <cellStyle name="Calculation 8 7 3 14" xfId="3384" xr:uid="{00000000-0005-0000-0000-0000770A0000}"/>
    <cellStyle name="Calculation 8 7 3 14 2" xfId="3385" xr:uid="{00000000-0005-0000-0000-0000780A0000}"/>
    <cellStyle name="Calculation 8 7 3 15" xfId="3386" xr:uid="{00000000-0005-0000-0000-0000790A0000}"/>
    <cellStyle name="Calculation 8 7 3 15 2" xfId="3387" xr:uid="{00000000-0005-0000-0000-00007A0A0000}"/>
    <cellStyle name="Calculation 8 7 3 16" xfId="3388" xr:uid="{00000000-0005-0000-0000-00007B0A0000}"/>
    <cellStyle name="Calculation 8 7 3 2" xfId="3389" xr:uid="{00000000-0005-0000-0000-00007C0A0000}"/>
    <cellStyle name="Calculation 8 7 3 2 2" xfId="3390" xr:uid="{00000000-0005-0000-0000-00007D0A0000}"/>
    <cellStyle name="Calculation 8 7 3 3" xfId="3391" xr:uid="{00000000-0005-0000-0000-00007E0A0000}"/>
    <cellStyle name="Calculation 8 7 3 3 2" xfId="3392" xr:uid="{00000000-0005-0000-0000-00007F0A0000}"/>
    <cellStyle name="Calculation 8 7 3 4" xfId="3393" xr:uid="{00000000-0005-0000-0000-0000800A0000}"/>
    <cellStyle name="Calculation 8 7 3 4 2" xfId="3394" xr:uid="{00000000-0005-0000-0000-0000810A0000}"/>
    <cellStyle name="Calculation 8 7 3 5" xfId="3395" xr:uid="{00000000-0005-0000-0000-0000820A0000}"/>
    <cellStyle name="Calculation 8 7 3 5 2" xfId="3396" xr:uid="{00000000-0005-0000-0000-0000830A0000}"/>
    <cellStyle name="Calculation 8 7 3 6" xfId="3397" xr:uid="{00000000-0005-0000-0000-0000840A0000}"/>
    <cellStyle name="Calculation 8 7 3 6 2" xfId="3398" xr:uid="{00000000-0005-0000-0000-0000850A0000}"/>
    <cellStyle name="Calculation 8 7 3 7" xfId="3399" xr:uid="{00000000-0005-0000-0000-0000860A0000}"/>
    <cellStyle name="Calculation 8 7 3 7 2" xfId="3400" xr:uid="{00000000-0005-0000-0000-0000870A0000}"/>
    <cellStyle name="Calculation 8 7 3 8" xfId="3401" xr:uid="{00000000-0005-0000-0000-0000880A0000}"/>
    <cellStyle name="Calculation 8 7 3 8 2" xfId="3402" xr:uid="{00000000-0005-0000-0000-0000890A0000}"/>
    <cellStyle name="Calculation 8 7 3 9" xfId="3403" xr:uid="{00000000-0005-0000-0000-00008A0A0000}"/>
    <cellStyle name="Calculation 8 7 3 9 2" xfId="3404" xr:uid="{00000000-0005-0000-0000-00008B0A0000}"/>
    <cellStyle name="Calculation 8 7 4" xfId="3405" xr:uid="{00000000-0005-0000-0000-00008C0A0000}"/>
    <cellStyle name="Calculation 8 7 4 10" xfId="3406" xr:uid="{00000000-0005-0000-0000-00008D0A0000}"/>
    <cellStyle name="Calculation 8 7 4 10 2" xfId="3407" xr:uid="{00000000-0005-0000-0000-00008E0A0000}"/>
    <cellStyle name="Calculation 8 7 4 11" xfId="3408" xr:uid="{00000000-0005-0000-0000-00008F0A0000}"/>
    <cellStyle name="Calculation 8 7 4 11 2" xfId="3409" xr:uid="{00000000-0005-0000-0000-0000900A0000}"/>
    <cellStyle name="Calculation 8 7 4 12" xfId="3410" xr:uid="{00000000-0005-0000-0000-0000910A0000}"/>
    <cellStyle name="Calculation 8 7 4 12 2" xfId="3411" xr:uid="{00000000-0005-0000-0000-0000920A0000}"/>
    <cellStyle name="Calculation 8 7 4 13" xfId="3412" xr:uid="{00000000-0005-0000-0000-0000930A0000}"/>
    <cellStyle name="Calculation 8 7 4 13 2" xfId="3413" xr:uid="{00000000-0005-0000-0000-0000940A0000}"/>
    <cellStyle name="Calculation 8 7 4 14" xfId="3414" xr:uid="{00000000-0005-0000-0000-0000950A0000}"/>
    <cellStyle name="Calculation 8 7 4 14 2" xfId="3415" xr:uid="{00000000-0005-0000-0000-0000960A0000}"/>
    <cellStyle name="Calculation 8 7 4 15" xfId="3416" xr:uid="{00000000-0005-0000-0000-0000970A0000}"/>
    <cellStyle name="Calculation 8 7 4 15 2" xfId="3417" xr:uid="{00000000-0005-0000-0000-0000980A0000}"/>
    <cellStyle name="Calculation 8 7 4 16" xfId="3418" xr:uid="{00000000-0005-0000-0000-0000990A0000}"/>
    <cellStyle name="Calculation 8 7 4 2" xfId="3419" xr:uid="{00000000-0005-0000-0000-00009A0A0000}"/>
    <cellStyle name="Calculation 8 7 4 2 2" xfId="3420" xr:uid="{00000000-0005-0000-0000-00009B0A0000}"/>
    <cellStyle name="Calculation 8 7 4 3" xfId="3421" xr:uid="{00000000-0005-0000-0000-00009C0A0000}"/>
    <cellStyle name="Calculation 8 7 4 3 2" xfId="3422" xr:uid="{00000000-0005-0000-0000-00009D0A0000}"/>
    <cellStyle name="Calculation 8 7 4 4" xfId="3423" xr:uid="{00000000-0005-0000-0000-00009E0A0000}"/>
    <cellStyle name="Calculation 8 7 4 4 2" xfId="3424" xr:uid="{00000000-0005-0000-0000-00009F0A0000}"/>
    <cellStyle name="Calculation 8 7 4 5" xfId="3425" xr:uid="{00000000-0005-0000-0000-0000A00A0000}"/>
    <cellStyle name="Calculation 8 7 4 5 2" xfId="3426" xr:uid="{00000000-0005-0000-0000-0000A10A0000}"/>
    <cellStyle name="Calculation 8 7 4 6" xfId="3427" xr:uid="{00000000-0005-0000-0000-0000A20A0000}"/>
    <cellStyle name="Calculation 8 7 4 6 2" xfId="3428" xr:uid="{00000000-0005-0000-0000-0000A30A0000}"/>
    <cellStyle name="Calculation 8 7 4 7" xfId="3429" xr:uid="{00000000-0005-0000-0000-0000A40A0000}"/>
    <cellStyle name="Calculation 8 7 4 7 2" xfId="3430" xr:uid="{00000000-0005-0000-0000-0000A50A0000}"/>
    <cellStyle name="Calculation 8 7 4 8" xfId="3431" xr:uid="{00000000-0005-0000-0000-0000A60A0000}"/>
    <cellStyle name="Calculation 8 7 4 8 2" xfId="3432" xr:uid="{00000000-0005-0000-0000-0000A70A0000}"/>
    <cellStyle name="Calculation 8 7 4 9" xfId="3433" xr:uid="{00000000-0005-0000-0000-0000A80A0000}"/>
    <cellStyle name="Calculation 8 7 4 9 2" xfId="3434" xr:uid="{00000000-0005-0000-0000-0000A90A0000}"/>
    <cellStyle name="Calculation 8 7 5" xfId="3435" xr:uid="{00000000-0005-0000-0000-0000AA0A0000}"/>
    <cellStyle name="Calculation 8 7 5 10" xfId="3436" xr:uid="{00000000-0005-0000-0000-0000AB0A0000}"/>
    <cellStyle name="Calculation 8 7 5 10 2" xfId="3437" xr:uid="{00000000-0005-0000-0000-0000AC0A0000}"/>
    <cellStyle name="Calculation 8 7 5 11" xfId="3438" xr:uid="{00000000-0005-0000-0000-0000AD0A0000}"/>
    <cellStyle name="Calculation 8 7 5 11 2" xfId="3439" xr:uid="{00000000-0005-0000-0000-0000AE0A0000}"/>
    <cellStyle name="Calculation 8 7 5 12" xfId="3440" xr:uid="{00000000-0005-0000-0000-0000AF0A0000}"/>
    <cellStyle name="Calculation 8 7 5 12 2" xfId="3441" xr:uid="{00000000-0005-0000-0000-0000B00A0000}"/>
    <cellStyle name="Calculation 8 7 5 13" xfId="3442" xr:uid="{00000000-0005-0000-0000-0000B10A0000}"/>
    <cellStyle name="Calculation 8 7 5 13 2" xfId="3443" xr:uid="{00000000-0005-0000-0000-0000B20A0000}"/>
    <cellStyle name="Calculation 8 7 5 14" xfId="3444" xr:uid="{00000000-0005-0000-0000-0000B30A0000}"/>
    <cellStyle name="Calculation 8 7 5 14 2" xfId="3445" xr:uid="{00000000-0005-0000-0000-0000B40A0000}"/>
    <cellStyle name="Calculation 8 7 5 15" xfId="3446" xr:uid="{00000000-0005-0000-0000-0000B50A0000}"/>
    <cellStyle name="Calculation 8 7 5 2" xfId="3447" xr:uid="{00000000-0005-0000-0000-0000B60A0000}"/>
    <cellStyle name="Calculation 8 7 5 2 2" xfId="3448" xr:uid="{00000000-0005-0000-0000-0000B70A0000}"/>
    <cellStyle name="Calculation 8 7 5 3" xfId="3449" xr:uid="{00000000-0005-0000-0000-0000B80A0000}"/>
    <cellStyle name="Calculation 8 7 5 3 2" xfId="3450" xr:uid="{00000000-0005-0000-0000-0000B90A0000}"/>
    <cellStyle name="Calculation 8 7 5 4" xfId="3451" xr:uid="{00000000-0005-0000-0000-0000BA0A0000}"/>
    <cellStyle name="Calculation 8 7 5 4 2" xfId="3452" xr:uid="{00000000-0005-0000-0000-0000BB0A0000}"/>
    <cellStyle name="Calculation 8 7 5 5" xfId="3453" xr:uid="{00000000-0005-0000-0000-0000BC0A0000}"/>
    <cellStyle name="Calculation 8 7 5 5 2" xfId="3454" xr:uid="{00000000-0005-0000-0000-0000BD0A0000}"/>
    <cellStyle name="Calculation 8 7 5 6" xfId="3455" xr:uid="{00000000-0005-0000-0000-0000BE0A0000}"/>
    <cellStyle name="Calculation 8 7 5 6 2" xfId="3456" xr:uid="{00000000-0005-0000-0000-0000BF0A0000}"/>
    <cellStyle name="Calculation 8 7 5 7" xfId="3457" xr:uid="{00000000-0005-0000-0000-0000C00A0000}"/>
    <cellStyle name="Calculation 8 7 5 7 2" xfId="3458" xr:uid="{00000000-0005-0000-0000-0000C10A0000}"/>
    <cellStyle name="Calculation 8 7 5 8" xfId="3459" xr:uid="{00000000-0005-0000-0000-0000C20A0000}"/>
    <cellStyle name="Calculation 8 7 5 8 2" xfId="3460" xr:uid="{00000000-0005-0000-0000-0000C30A0000}"/>
    <cellStyle name="Calculation 8 7 5 9" xfId="3461" xr:uid="{00000000-0005-0000-0000-0000C40A0000}"/>
    <cellStyle name="Calculation 8 7 5 9 2" xfId="3462" xr:uid="{00000000-0005-0000-0000-0000C50A0000}"/>
    <cellStyle name="Calculation 8 7 6" xfId="3463" xr:uid="{00000000-0005-0000-0000-0000C60A0000}"/>
    <cellStyle name="Calculation 8 7 6 2" xfId="3464" xr:uid="{00000000-0005-0000-0000-0000C70A0000}"/>
    <cellStyle name="Calculation 8 7 7" xfId="3465" xr:uid="{00000000-0005-0000-0000-0000C80A0000}"/>
    <cellStyle name="Calculation 8 7 7 2" xfId="3466" xr:uid="{00000000-0005-0000-0000-0000C90A0000}"/>
    <cellStyle name="Calculation 8 7 8" xfId="3467" xr:uid="{00000000-0005-0000-0000-0000CA0A0000}"/>
    <cellStyle name="Calculation 8 7 8 2" xfId="3468" xr:uid="{00000000-0005-0000-0000-0000CB0A0000}"/>
    <cellStyle name="Calculation 8 7 9" xfId="3469" xr:uid="{00000000-0005-0000-0000-0000CC0A0000}"/>
    <cellStyle name="Calculation 8 7 9 2" xfId="3470" xr:uid="{00000000-0005-0000-0000-0000CD0A0000}"/>
    <cellStyle name="Calculation 8 8" xfId="3471" xr:uid="{00000000-0005-0000-0000-0000CE0A0000}"/>
    <cellStyle name="Calculation 8 8 10" xfId="3472" xr:uid="{00000000-0005-0000-0000-0000CF0A0000}"/>
    <cellStyle name="Calculation 8 8 10 2" xfId="3473" xr:uid="{00000000-0005-0000-0000-0000D00A0000}"/>
    <cellStyle name="Calculation 8 8 11" xfId="3474" xr:uid="{00000000-0005-0000-0000-0000D10A0000}"/>
    <cellStyle name="Calculation 8 8 11 2" xfId="3475" xr:uid="{00000000-0005-0000-0000-0000D20A0000}"/>
    <cellStyle name="Calculation 8 8 12" xfId="3476" xr:uid="{00000000-0005-0000-0000-0000D30A0000}"/>
    <cellStyle name="Calculation 8 8 12 2" xfId="3477" xr:uid="{00000000-0005-0000-0000-0000D40A0000}"/>
    <cellStyle name="Calculation 8 8 13" xfId="3478" xr:uid="{00000000-0005-0000-0000-0000D50A0000}"/>
    <cellStyle name="Calculation 8 8 13 2" xfId="3479" xr:uid="{00000000-0005-0000-0000-0000D60A0000}"/>
    <cellStyle name="Calculation 8 8 14" xfId="3480" xr:uid="{00000000-0005-0000-0000-0000D70A0000}"/>
    <cellStyle name="Calculation 8 8 14 2" xfId="3481" xr:uid="{00000000-0005-0000-0000-0000D80A0000}"/>
    <cellStyle name="Calculation 8 8 15" xfId="3482" xr:uid="{00000000-0005-0000-0000-0000D90A0000}"/>
    <cellStyle name="Calculation 8 8 15 2" xfId="3483" xr:uid="{00000000-0005-0000-0000-0000DA0A0000}"/>
    <cellStyle name="Calculation 8 8 16" xfId="3484" xr:uid="{00000000-0005-0000-0000-0000DB0A0000}"/>
    <cellStyle name="Calculation 8 8 16 2" xfId="3485" xr:uid="{00000000-0005-0000-0000-0000DC0A0000}"/>
    <cellStyle name="Calculation 8 8 17" xfId="3486" xr:uid="{00000000-0005-0000-0000-0000DD0A0000}"/>
    <cellStyle name="Calculation 8 8 17 2" xfId="3487" xr:uid="{00000000-0005-0000-0000-0000DE0A0000}"/>
    <cellStyle name="Calculation 8 8 18" xfId="3488" xr:uid="{00000000-0005-0000-0000-0000DF0A0000}"/>
    <cellStyle name="Calculation 8 8 2" xfId="3489" xr:uid="{00000000-0005-0000-0000-0000E00A0000}"/>
    <cellStyle name="Calculation 8 8 2 10" xfId="3490" xr:uid="{00000000-0005-0000-0000-0000E10A0000}"/>
    <cellStyle name="Calculation 8 8 2 10 2" xfId="3491" xr:uid="{00000000-0005-0000-0000-0000E20A0000}"/>
    <cellStyle name="Calculation 8 8 2 11" xfId="3492" xr:uid="{00000000-0005-0000-0000-0000E30A0000}"/>
    <cellStyle name="Calculation 8 8 2 11 2" xfId="3493" xr:uid="{00000000-0005-0000-0000-0000E40A0000}"/>
    <cellStyle name="Calculation 8 8 2 12" xfId="3494" xr:uid="{00000000-0005-0000-0000-0000E50A0000}"/>
    <cellStyle name="Calculation 8 8 2 12 2" xfId="3495" xr:uid="{00000000-0005-0000-0000-0000E60A0000}"/>
    <cellStyle name="Calculation 8 8 2 13" xfId="3496" xr:uid="{00000000-0005-0000-0000-0000E70A0000}"/>
    <cellStyle name="Calculation 8 8 2 13 2" xfId="3497" xr:uid="{00000000-0005-0000-0000-0000E80A0000}"/>
    <cellStyle name="Calculation 8 8 2 14" xfId="3498" xr:uid="{00000000-0005-0000-0000-0000E90A0000}"/>
    <cellStyle name="Calculation 8 8 2 14 2" xfId="3499" xr:uid="{00000000-0005-0000-0000-0000EA0A0000}"/>
    <cellStyle name="Calculation 8 8 2 15" xfId="3500" xr:uid="{00000000-0005-0000-0000-0000EB0A0000}"/>
    <cellStyle name="Calculation 8 8 2 15 2" xfId="3501" xr:uid="{00000000-0005-0000-0000-0000EC0A0000}"/>
    <cellStyle name="Calculation 8 8 2 16" xfId="3502" xr:uid="{00000000-0005-0000-0000-0000ED0A0000}"/>
    <cellStyle name="Calculation 8 8 2 16 2" xfId="3503" xr:uid="{00000000-0005-0000-0000-0000EE0A0000}"/>
    <cellStyle name="Calculation 8 8 2 17" xfId="3504" xr:uid="{00000000-0005-0000-0000-0000EF0A0000}"/>
    <cellStyle name="Calculation 8 8 2 17 2" xfId="3505" xr:uid="{00000000-0005-0000-0000-0000F00A0000}"/>
    <cellStyle name="Calculation 8 8 2 18" xfId="3506" xr:uid="{00000000-0005-0000-0000-0000F10A0000}"/>
    <cellStyle name="Calculation 8 8 2 2" xfId="3507" xr:uid="{00000000-0005-0000-0000-0000F20A0000}"/>
    <cellStyle name="Calculation 8 8 2 2 2" xfId="3508" xr:uid="{00000000-0005-0000-0000-0000F30A0000}"/>
    <cellStyle name="Calculation 8 8 2 3" xfId="3509" xr:uid="{00000000-0005-0000-0000-0000F40A0000}"/>
    <cellStyle name="Calculation 8 8 2 3 2" xfId="3510" xr:uid="{00000000-0005-0000-0000-0000F50A0000}"/>
    <cellStyle name="Calculation 8 8 2 4" xfId="3511" xr:uid="{00000000-0005-0000-0000-0000F60A0000}"/>
    <cellStyle name="Calculation 8 8 2 4 2" xfId="3512" xr:uid="{00000000-0005-0000-0000-0000F70A0000}"/>
    <cellStyle name="Calculation 8 8 2 5" xfId="3513" xr:uid="{00000000-0005-0000-0000-0000F80A0000}"/>
    <cellStyle name="Calculation 8 8 2 5 2" xfId="3514" xr:uid="{00000000-0005-0000-0000-0000F90A0000}"/>
    <cellStyle name="Calculation 8 8 2 6" xfId="3515" xr:uid="{00000000-0005-0000-0000-0000FA0A0000}"/>
    <cellStyle name="Calculation 8 8 2 6 2" xfId="3516" xr:uid="{00000000-0005-0000-0000-0000FB0A0000}"/>
    <cellStyle name="Calculation 8 8 2 7" xfId="3517" xr:uid="{00000000-0005-0000-0000-0000FC0A0000}"/>
    <cellStyle name="Calculation 8 8 2 7 2" xfId="3518" xr:uid="{00000000-0005-0000-0000-0000FD0A0000}"/>
    <cellStyle name="Calculation 8 8 2 8" xfId="3519" xr:uid="{00000000-0005-0000-0000-0000FE0A0000}"/>
    <cellStyle name="Calculation 8 8 2 8 2" xfId="3520" xr:uid="{00000000-0005-0000-0000-0000FF0A0000}"/>
    <cellStyle name="Calculation 8 8 2 9" xfId="3521" xr:uid="{00000000-0005-0000-0000-0000000B0000}"/>
    <cellStyle name="Calculation 8 8 2 9 2" xfId="3522" xr:uid="{00000000-0005-0000-0000-0000010B0000}"/>
    <cellStyle name="Calculation 8 8 3" xfId="3523" xr:uid="{00000000-0005-0000-0000-0000020B0000}"/>
    <cellStyle name="Calculation 8 8 3 10" xfId="3524" xr:uid="{00000000-0005-0000-0000-0000030B0000}"/>
    <cellStyle name="Calculation 8 8 3 10 2" xfId="3525" xr:uid="{00000000-0005-0000-0000-0000040B0000}"/>
    <cellStyle name="Calculation 8 8 3 11" xfId="3526" xr:uid="{00000000-0005-0000-0000-0000050B0000}"/>
    <cellStyle name="Calculation 8 8 3 11 2" xfId="3527" xr:uid="{00000000-0005-0000-0000-0000060B0000}"/>
    <cellStyle name="Calculation 8 8 3 12" xfId="3528" xr:uid="{00000000-0005-0000-0000-0000070B0000}"/>
    <cellStyle name="Calculation 8 8 3 12 2" xfId="3529" xr:uid="{00000000-0005-0000-0000-0000080B0000}"/>
    <cellStyle name="Calculation 8 8 3 13" xfId="3530" xr:uid="{00000000-0005-0000-0000-0000090B0000}"/>
    <cellStyle name="Calculation 8 8 3 13 2" xfId="3531" xr:uid="{00000000-0005-0000-0000-00000A0B0000}"/>
    <cellStyle name="Calculation 8 8 3 14" xfId="3532" xr:uid="{00000000-0005-0000-0000-00000B0B0000}"/>
    <cellStyle name="Calculation 8 8 3 14 2" xfId="3533" xr:uid="{00000000-0005-0000-0000-00000C0B0000}"/>
    <cellStyle name="Calculation 8 8 3 15" xfId="3534" xr:uid="{00000000-0005-0000-0000-00000D0B0000}"/>
    <cellStyle name="Calculation 8 8 3 15 2" xfId="3535" xr:uid="{00000000-0005-0000-0000-00000E0B0000}"/>
    <cellStyle name="Calculation 8 8 3 16" xfId="3536" xr:uid="{00000000-0005-0000-0000-00000F0B0000}"/>
    <cellStyle name="Calculation 8 8 3 2" xfId="3537" xr:uid="{00000000-0005-0000-0000-0000100B0000}"/>
    <cellStyle name="Calculation 8 8 3 2 2" xfId="3538" xr:uid="{00000000-0005-0000-0000-0000110B0000}"/>
    <cellStyle name="Calculation 8 8 3 3" xfId="3539" xr:uid="{00000000-0005-0000-0000-0000120B0000}"/>
    <cellStyle name="Calculation 8 8 3 3 2" xfId="3540" xr:uid="{00000000-0005-0000-0000-0000130B0000}"/>
    <cellStyle name="Calculation 8 8 3 4" xfId="3541" xr:uid="{00000000-0005-0000-0000-0000140B0000}"/>
    <cellStyle name="Calculation 8 8 3 4 2" xfId="3542" xr:uid="{00000000-0005-0000-0000-0000150B0000}"/>
    <cellStyle name="Calculation 8 8 3 5" xfId="3543" xr:uid="{00000000-0005-0000-0000-0000160B0000}"/>
    <cellStyle name="Calculation 8 8 3 5 2" xfId="3544" xr:uid="{00000000-0005-0000-0000-0000170B0000}"/>
    <cellStyle name="Calculation 8 8 3 6" xfId="3545" xr:uid="{00000000-0005-0000-0000-0000180B0000}"/>
    <cellStyle name="Calculation 8 8 3 6 2" xfId="3546" xr:uid="{00000000-0005-0000-0000-0000190B0000}"/>
    <cellStyle name="Calculation 8 8 3 7" xfId="3547" xr:uid="{00000000-0005-0000-0000-00001A0B0000}"/>
    <cellStyle name="Calculation 8 8 3 7 2" xfId="3548" xr:uid="{00000000-0005-0000-0000-00001B0B0000}"/>
    <cellStyle name="Calculation 8 8 3 8" xfId="3549" xr:uid="{00000000-0005-0000-0000-00001C0B0000}"/>
    <cellStyle name="Calculation 8 8 3 8 2" xfId="3550" xr:uid="{00000000-0005-0000-0000-00001D0B0000}"/>
    <cellStyle name="Calculation 8 8 3 9" xfId="3551" xr:uid="{00000000-0005-0000-0000-00001E0B0000}"/>
    <cellStyle name="Calculation 8 8 3 9 2" xfId="3552" xr:uid="{00000000-0005-0000-0000-00001F0B0000}"/>
    <cellStyle name="Calculation 8 8 4" xfId="3553" xr:uid="{00000000-0005-0000-0000-0000200B0000}"/>
    <cellStyle name="Calculation 8 8 4 10" xfId="3554" xr:uid="{00000000-0005-0000-0000-0000210B0000}"/>
    <cellStyle name="Calculation 8 8 4 10 2" xfId="3555" xr:uid="{00000000-0005-0000-0000-0000220B0000}"/>
    <cellStyle name="Calculation 8 8 4 11" xfId="3556" xr:uid="{00000000-0005-0000-0000-0000230B0000}"/>
    <cellStyle name="Calculation 8 8 4 11 2" xfId="3557" xr:uid="{00000000-0005-0000-0000-0000240B0000}"/>
    <cellStyle name="Calculation 8 8 4 12" xfId="3558" xr:uid="{00000000-0005-0000-0000-0000250B0000}"/>
    <cellStyle name="Calculation 8 8 4 12 2" xfId="3559" xr:uid="{00000000-0005-0000-0000-0000260B0000}"/>
    <cellStyle name="Calculation 8 8 4 13" xfId="3560" xr:uid="{00000000-0005-0000-0000-0000270B0000}"/>
    <cellStyle name="Calculation 8 8 4 13 2" xfId="3561" xr:uid="{00000000-0005-0000-0000-0000280B0000}"/>
    <cellStyle name="Calculation 8 8 4 14" xfId="3562" xr:uid="{00000000-0005-0000-0000-0000290B0000}"/>
    <cellStyle name="Calculation 8 8 4 14 2" xfId="3563" xr:uid="{00000000-0005-0000-0000-00002A0B0000}"/>
    <cellStyle name="Calculation 8 8 4 15" xfId="3564" xr:uid="{00000000-0005-0000-0000-00002B0B0000}"/>
    <cellStyle name="Calculation 8 8 4 15 2" xfId="3565" xr:uid="{00000000-0005-0000-0000-00002C0B0000}"/>
    <cellStyle name="Calculation 8 8 4 16" xfId="3566" xr:uid="{00000000-0005-0000-0000-00002D0B0000}"/>
    <cellStyle name="Calculation 8 8 4 2" xfId="3567" xr:uid="{00000000-0005-0000-0000-00002E0B0000}"/>
    <cellStyle name="Calculation 8 8 4 2 2" xfId="3568" xr:uid="{00000000-0005-0000-0000-00002F0B0000}"/>
    <cellStyle name="Calculation 8 8 4 3" xfId="3569" xr:uid="{00000000-0005-0000-0000-0000300B0000}"/>
    <cellStyle name="Calculation 8 8 4 3 2" xfId="3570" xr:uid="{00000000-0005-0000-0000-0000310B0000}"/>
    <cellStyle name="Calculation 8 8 4 4" xfId="3571" xr:uid="{00000000-0005-0000-0000-0000320B0000}"/>
    <cellStyle name="Calculation 8 8 4 4 2" xfId="3572" xr:uid="{00000000-0005-0000-0000-0000330B0000}"/>
    <cellStyle name="Calculation 8 8 4 5" xfId="3573" xr:uid="{00000000-0005-0000-0000-0000340B0000}"/>
    <cellStyle name="Calculation 8 8 4 5 2" xfId="3574" xr:uid="{00000000-0005-0000-0000-0000350B0000}"/>
    <cellStyle name="Calculation 8 8 4 6" xfId="3575" xr:uid="{00000000-0005-0000-0000-0000360B0000}"/>
    <cellStyle name="Calculation 8 8 4 6 2" xfId="3576" xr:uid="{00000000-0005-0000-0000-0000370B0000}"/>
    <cellStyle name="Calculation 8 8 4 7" xfId="3577" xr:uid="{00000000-0005-0000-0000-0000380B0000}"/>
    <cellStyle name="Calculation 8 8 4 7 2" xfId="3578" xr:uid="{00000000-0005-0000-0000-0000390B0000}"/>
    <cellStyle name="Calculation 8 8 4 8" xfId="3579" xr:uid="{00000000-0005-0000-0000-00003A0B0000}"/>
    <cellStyle name="Calculation 8 8 4 8 2" xfId="3580" xr:uid="{00000000-0005-0000-0000-00003B0B0000}"/>
    <cellStyle name="Calculation 8 8 4 9" xfId="3581" xr:uid="{00000000-0005-0000-0000-00003C0B0000}"/>
    <cellStyle name="Calculation 8 8 4 9 2" xfId="3582" xr:uid="{00000000-0005-0000-0000-00003D0B0000}"/>
    <cellStyle name="Calculation 8 8 5" xfId="3583" xr:uid="{00000000-0005-0000-0000-00003E0B0000}"/>
    <cellStyle name="Calculation 8 8 5 10" xfId="3584" xr:uid="{00000000-0005-0000-0000-00003F0B0000}"/>
    <cellStyle name="Calculation 8 8 5 10 2" xfId="3585" xr:uid="{00000000-0005-0000-0000-0000400B0000}"/>
    <cellStyle name="Calculation 8 8 5 11" xfId="3586" xr:uid="{00000000-0005-0000-0000-0000410B0000}"/>
    <cellStyle name="Calculation 8 8 5 11 2" xfId="3587" xr:uid="{00000000-0005-0000-0000-0000420B0000}"/>
    <cellStyle name="Calculation 8 8 5 12" xfId="3588" xr:uid="{00000000-0005-0000-0000-0000430B0000}"/>
    <cellStyle name="Calculation 8 8 5 12 2" xfId="3589" xr:uid="{00000000-0005-0000-0000-0000440B0000}"/>
    <cellStyle name="Calculation 8 8 5 13" xfId="3590" xr:uid="{00000000-0005-0000-0000-0000450B0000}"/>
    <cellStyle name="Calculation 8 8 5 13 2" xfId="3591" xr:uid="{00000000-0005-0000-0000-0000460B0000}"/>
    <cellStyle name="Calculation 8 8 5 14" xfId="3592" xr:uid="{00000000-0005-0000-0000-0000470B0000}"/>
    <cellStyle name="Calculation 8 8 5 2" xfId="3593" xr:uid="{00000000-0005-0000-0000-0000480B0000}"/>
    <cellStyle name="Calculation 8 8 5 2 2" xfId="3594" xr:uid="{00000000-0005-0000-0000-0000490B0000}"/>
    <cellStyle name="Calculation 8 8 5 3" xfId="3595" xr:uid="{00000000-0005-0000-0000-00004A0B0000}"/>
    <cellStyle name="Calculation 8 8 5 3 2" xfId="3596" xr:uid="{00000000-0005-0000-0000-00004B0B0000}"/>
    <cellStyle name="Calculation 8 8 5 4" xfId="3597" xr:uid="{00000000-0005-0000-0000-00004C0B0000}"/>
    <cellStyle name="Calculation 8 8 5 4 2" xfId="3598" xr:uid="{00000000-0005-0000-0000-00004D0B0000}"/>
    <cellStyle name="Calculation 8 8 5 5" xfId="3599" xr:uid="{00000000-0005-0000-0000-00004E0B0000}"/>
    <cellStyle name="Calculation 8 8 5 5 2" xfId="3600" xr:uid="{00000000-0005-0000-0000-00004F0B0000}"/>
    <cellStyle name="Calculation 8 8 5 6" xfId="3601" xr:uid="{00000000-0005-0000-0000-0000500B0000}"/>
    <cellStyle name="Calculation 8 8 5 6 2" xfId="3602" xr:uid="{00000000-0005-0000-0000-0000510B0000}"/>
    <cellStyle name="Calculation 8 8 5 7" xfId="3603" xr:uid="{00000000-0005-0000-0000-0000520B0000}"/>
    <cellStyle name="Calculation 8 8 5 7 2" xfId="3604" xr:uid="{00000000-0005-0000-0000-0000530B0000}"/>
    <cellStyle name="Calculation 8 8 5 8" xfId="3605" xr:uid="{00000000-0005-0000-0000-0000540B0000}"/>
    <cellStyle name="Calculation 8 8 5 8 2" xfId="3606" xr:uid="{00000000-0005-0000-0000-0000550B0000}"/>
    <cellStyle name="Calculation 8 8 5 9" xfId="3607" xr:uid="{00000000-0005-0000-0000-0000560B0000}"/>
    <cellStyle name="Calculation 8 8 5 9 2" xfId="3608" xr:uid="{00000000-0005-0000-0000-0000570B0000}"/>
    <cellStyle name="Calculation 8 8 6" xfId="3609" xr:uid="{00000000-0005-0000-0000-0000580B0000}"/>
    <cellStyle name="Calculation 8 8 6 2" xfId="3610" xr:uid="{00000000-0005-0000-0000-0000590B0000}"/>
    <cellStyle name="Calculation 8 8 7" xfId="3611" xr:uid="{00000000-0005-0000-0000-00005A0B0000}"/>
    <cellStyle name="Calculation 8 8 7 2" xfId="3612" xr:uid="{00000000-0005-0000-0000-00005B0B0000}"/>
    <cellStyle name="Calculation 8 8 8" xfId="3613" xr:uid="{00000000-0005-0000-0000-00005C0B0000}"/>
    <cellStyle name="Calculation 8 8 8 2" xfId="3614" xr:uid="{00000000-0005-0000-0000-00005D0B0000}"/>
    <cellStyle name="Calculation 8 8 9" xfId="3615" xr:uid="{00000000-0005-0000-0000-00005E0B0000}"/>
    <cellStyle name="Calculation 8 8 9 2" xfId="3616" xr:uid="{00000000-0005-0000-0000-00005F0B0000}"/>
    <cellStyle name="Calculation 8 9" xfId="3617" xr:uid="{00000000-0005-0000-0000-0000600B0000}"/>
    <cellStyle name="Calculation 8 9 10" xfId="3618" xr:uid="{00000000-0005-0000-0000-0000610B0000}"/>
    <cellStyle name="Calculation 8 9 10 2" xfId="3619" xr:uid="{00000000-0005-0000-0000-0000620B0000}"/>
    <cellStyle name="Calculation 8 9 11" xfId="3620" xr:uid="{00000000-0005-0000-0000-0000630B0000}"/>
    <cellStyle name="Calculation 8 9 11 2" xfId="3621" xr:uid="{00000000-0005-0000-0000-0000640B0000}"/>
    <cellStyle name="Calculation 8 9 12" xfId="3622" xr:uid="{00000000-0005-0000-0000-0000650B0000}"/>
    <cellStyle name="Calculation 8 9 12 2" xfId="3623" xr:uid="{00000000-0005-0000-0000-0000660B0000}"/>
    <cellStyle name="Calculation 8 9 13" xfId="3624" xr:uid="{00000000-0005-0000-0000-0000670B0000}"/>
    <cellStyle name="Calculation 8 9 13 2" xfId="3625" xr:uid="{00000000-0005-0000-0000-0000680B0000}"/>
    <cellStyle name="Calculation 8 9 14" xfId="3626" xr:uid="{00000000-0005-0000-0000-0000690B0000}"/>
    <cellStyle name="Calculation 8 9 14 2" xfId="3627" xr:uid="{00000000-0005-0000-0000-00006A0B0000}"/>
    <cellStyle name="Calculation 8 9 15" xfId="3628" xr:uid="{00000000-0005-0000-0000-00006B0B0000}"/>
    <cellStyle name="Calculation 8 9 15 2" xfId="3629" xr:uid="{00000000-0005-0000-0000-00006C0B0000}"/>
    <cellStyle name="Calculation 8 9 16" xfId="3630" xr:uid="{00000000-0005-0000-0000-00006D0B0000}"/>
    <cellStyle name="Calculation 8 9 16 2" xfId="3631" xr:uid="{00000000-0005-0000-0000-00006E0B0000}"/>
    <cellStyle name="Calculation 8 9 17" xfId="3632" xr:uid="{00000000-0005-0000-0000-00006F0B0000}"/>
    <cellStyle name="Calculation 8 9 17 2" xfId="3633" xr:uid="{00000000-0005-0000-0000-0000700B0000}"/>
    <cellStyle name="Calculation 8 9 18" xfId="3634" xr:uid="{00000000-0005-0000-0000-0000710B0000}"/>
    <cellStyle name="Calculation 8 9 2" xfId="3635" xr:uid="{00000000-0005-0000-0000-0000720B0000}"/>
    <cellStyle name="Calculation 8 9 2 10" xfId="3636" xr:uid="{00000000-0005-0000-0000-0000730B0000}"/>
    <cellStyle name="Calculation 8 9 2 10 2" xfId="3637" xr:uid="{00000000-0005-0000-0000-0000740B0000}"/>
    <cellStyle name="Calculation 8 9 2 11" xfId="3638" xr:uid="{00000000-0005-0000-0000-0000750B0000}"/>
    <cellStyle name="Calculation 8 9 2 11 2" xfId="3639" xr:uid="{00000000-0005-0000-0000-0000760B0000}"/>
    <cellStyle name="Calculation 8 9 2 12" xfId="3640" xr:uid="{00000000-0005-0000-0000-0000770B0000}"/>
    <cellStyle name="Calculation 8 9 2 12 2" xfId="3641" xr:uid="{00000000-0005-0000-0000-0000780B0000}"/>
    <cellStyle name="Calculation 8 9 2 13" xfId="3642" xr:uid="{00000000-0005-0000-0000-0000790B0000}"/>
    <cellStyle name="Calculation 8 9 2 13 2" xfId="3643" xr:uid="{00000000-0005-0000-0000-00007A0B0000}"/>
    <cellStyle name="Calculation 8 9 2 14" xfId="3644" xr:uid="{00000000-0005-0000-0000-00007B0B0000}"/>
    <cellStyle name="Calculation 8 9 2 14 2" xfId="3645" xr:uid="{00000000-0005-0000-0000-00007C0B0000}"/>
    <cellStyle name="Calculation 8 9 2 15" xfId="3646" xr:uid="{00000000-0005-0000-0000-00007D0B0000}"/>
    <cellStyle name="Calculation 8 9 2 15 2" xfId="3647" xr:uid="{00000000-0005-0000-0000-00007E0B0000}"/>
    <cellStyle name="Calculation 8 9 2 16" xfId="3648" xr:uid="{00000000-0005-0000-0000-00007F0B0000}"/>
    <cellStyle name="Calculation 8 9 2 16 2" xfId="3649" xr:uid="{00000000-0005-0000-0000-0000800B0000}"/>
    <cellStyle name="Calculation 8 9 2 17" xfId="3650" xr:uid="{00000000-0005-0000-0000-0000810B0000}"/>
    <cellStyle name="Calculation 8 9 2 17 2" xfId="3651" xr:uid="{00000000-0005-0000-0000-0000820B0000}"/>
    <cellStyle name="Calculation 8 9 2 18" xfId="3652" xr:uid="{00000000-0005-0000-0000-0000830B0000}"/>
    <cellStyle name="Calculation 8 9 2 2" xfId="3653" xr:uid="{00000000-0005-0000-0000-0000840B0000}"/>
    <cellStyle name="Calculation 8 9 2 2 2" xfId="3654" xr:uid="{00000000-0005-0000-0000-0000850B0000}"/>
    <cellStyle name="Calculation 8 9 2 3" xfId="3655" xr:uid="{00000000-0005-0000-0000-0000860B0000}"/>
    <cellStyle name="Calculation 8 9 2 3 2" xfId="3656" xr:uid="{00000000-0005-0000-0000-0000870B0000}"/>
    <cellStyle name="Calculation 8 9 2 4" xfId="3657" xr:uid="{00000000-0005-0000-0000-0000880B0000}"/>
    <cellStyle name="Calculation 8 9 2 4 2" xfId="3658" xr:uid="{00000000-0005-0000-0000-0000890B0000}"/>
    <cellStyle name="Calculation 8 9 2 5" xfId="3659" xr:uid="{00000000-0005-0000-0000-00008A0B0000}"/>
    <cellStyle name="Calculation 8 9 2 5 2" xfId="3660" xr:uid="{00000000-0005-0000-0000-00008B0B0000}"/>
    <cellStyle name="Calculation 8 9 2 6" xfId="3661" xr:uid="{00000000-0005-0000-0000-00008C0B0000}"/>
    <cellStyle name="Calculation 8 9 2 6 2" xfId="3662" xr:uid="{00000000-0005-0000-0000-00008D0B0000}"/>
    <cellStyle name="Calculation 8 9 2 7" xfId="3663" xr:uid="{00000000-0005-0000-0000-00008E0B0000}"/>
    <cellStyle name="Calculation 8 9 2 7 2" xfId="3664" xr:uid="{00000000-0005-0000-0000-00008F0B0000}"/>
    <cellStyle name="Calculation 8 9 2 8" xfId="3665" xr:uid="{00000000-0005-0000-0000-0000900B0000}"/>
    <cellStyle name="Calculation 8 9 2 8 2" xfId="3666" xr:uid="{00000000-0005-0000-0000-0000910B0000}"/>
    <cellStyle name="Calculation 8 9 2 9" xfId="3667" xr:uid="{00000000-0005-0000-0000-0000920B0000}"/>
    <cellStyle name="Calculation 8 9 2 9 2" xfId="3668" xr:uid="{00000000-0005-0000-0000-0000930B0000}"/>
    <cellStyle name="Calculation 8 9 3" xfId="3669" xr:uid="{00000000-0005-0000-0000-0000940B0000}"/>
    <cellStyle name="Calculation 8 9 3 10" xfId="3670" xr:uid="{00000000-0005-0000-0000-0000950B0000}"/>
    <cellStyle name="Calculation 8 9 3 10 2" xfId="3671" xr:uid="{00000000-0005-0000-0000-0000960B0000}"/>
    <cellStyle name="Calculation 8 9 3 11" xfId="3672" xr:uid="{00000000-0005-0000-0000-0000970B0000}"/>
    <cellStyle name="Calculation 8 9 3 11 2" xfId="3673" xr:uid="{00000000-0005-0000-0000-0000980B0000}"/>
    <cellStyle name="Calculation 8 9 3 12" xfId="3674" xr:uid="{00000000-0005-0000-0000-0000990B0000}"/>
    <cellStyle name="Calculation 8 9 3 12 2" xfId="3675" xr:uid="{00000000-0005-0000-0000-00009A0B0000}"/>
    <cellStyle name="Calculation 8 9 3 13" xfId="3676" xr:uid="{00000000-0005-0000-0000-00009B0B0000}"/>
    <cellStyle name="Calculation 8 9 3 13 2" xfId="3677" xr:uid="{00000000-0005-0000-0000-00009C0B0000}"/>
    <cellStyle name="Calculation 8 9 3 14" xfId="3678" xr:uid="{00000000-0005-0000-0000-00009D0B0000}"/>
    <cellStyle name="Calculation 8 9 3 14 2" xfId="3679" xr:uid="{00000000-0005-0000-0000-00009E0B0000}"/>
    <cellStyle name="Calculation 8 9 3 15" xfId="3680" xr:uid="{00000000-0005-0000-0000-00009F0B0000}"/>
    <cellStyle name="Calculation 8 9 3 15 2" xfId="3681" xr:uid="{00000000-0005-0000-0000-0000A00B0000}"/>
    <cellStyle name="Calculation 8 9 3 16" xfId="3682" xr:uid="{00000000-0005-0000-0000-0000A10B0000}"/>
    <cellStyle name="Calculation 8 9 3 2" xfId="3683" xr:uid="{00000000-0005-0000-0000-0000A20B0000}"/>
    <cellStyle name="Calculation 8 9 3 2 2" xfId="3684" xr:uid="{00000000-0005-0000-0000-0000A30B0000}"/>
    <cellStyle name="Calculation 8 9 3 3" xfId="3685" xr:uid="{00000000-0005-0000-0000-0000A40B0000}"/>
    <cellStyle name="Calculation 8 9 3 3 2" xfId="3686" xr:uid="{00000000-0005-0000-0000-0000A50B0000}"/>
    <cellStyle name="Calculation 8 9 3 4" xfId="3687" xr:uid="{00000000-0005-0000-0000-0000A60B0000}"/>
    <cellStyle name="Calculation 8 9 3 4 2" xfId="3688" xr:uid="{00000000-0005-0000-0000-0000A70B0000}"/>
    <cellStyle name="Calculation 8 9 3 5" xfId="3689" xr:uid="{00000000-0005-0000-0000-0000A80B0000}"/>
    <cellStyle name="Calculation 8 9 3 5 2" xfId="3690" xr:uid="{00000000-0005-0000-0000-0000A90B0000}"/>
    <cellStyle name="Calculation 8 9 3 6" xfId="3691" xr:uid="{00000000-0005-0000-0000-0000AA0B0000}"/>
    <cellStyle name="Calculation 8 9 3 6 2" xfId="3692" xr:uid="{00000000-0005-0000-0000-0000AB0B0000}"/>
    <cellStyle name="Calculation 8 9 3 7" xfId="3693" xr:uid="{00000000-0005-0000-0000-0000AC0B0000}"/>
    <cellStyle name="Calculation 8 9 3 7 2" xfId="3694" xr:uid="{00000000-0005-0000-0000-0000AD0B0000}"/>
    <cellStyle name="Calculation 8 9 3 8" xfId="3695" xr:uid="{00000000-0005-0000-0000-0000AE0B0000}"/>
    <cellStyle name="Calculation 8 9 3 8 2" xfId="3696" xr:uid="{00000000-0005-0000-0000-0000AF0B0000}"/>
    <cellStyle name="Calculation 8 9 3 9" xfId="3697" xr:uid="{00000000-0005-0000-0000-0000B00B0000}"/>
    <cellStyle name="Calculation 8 9 3 9 2" xfId="3698" xr:uid="{00000000-0005-0000-0000-0000B10B0000}"/>
    <cellStyle name="Calculation 8 9 4" xfId="3699" xr:uid="{00000000-0005-0000-0000-0000B20B0000}"/>
    <cellStyle name="Calculation 8 9 4 10" xfId="3700" xr:uid="{00000000-0005-0000-0000-0000B30B0000}"/>
    <cellStyle name="Calculation 8 9 4 10 2" xfId="3701" xr:uid="{00000000-0005-0000-0000-0000B40B0000}"/>
    <cellStyle name="Calculation 8 9 4 11" xfId="3702" xr:uid="{00000000-0005-0000-0000-0000B50B0000}"/>
    <cellStyle name="Calculation 8 9 4 11 2" xfId="3703" xr:uid="{00000000-0005-0000-0000-0000B60B0000}"/>
    <cellStyle name="Calculation 8 9 4 12" xfId="3704" xr:uid="{00000000-0005-0000-0000-0000B70B0000}"/>
    <cellStyle name="Calculation 8 9 4 12 2" xfId="3705" xr:uid="{00000000-0005-0000-0000-0000B80B0000}"/>
    <cellStyle name="Calculation 8 9 4 13" xfId="3706" xr:uid="{00000000-0005-0000-0000-0000B90B0000}"/>
    <cellStyle name="Calculation 8 9 4 13 2" xfId="3707" xr:uid="{00000000-0005-0000-0000-0000BA0B0000}"/>
    <cellStyle name="Calculation 8 9 4 14" xfId="3708" xr:uid="{00000000-0005-0000-0000-0000BB0B0000}"/>
    <cellStyle name="Calculation 8 9 4 14 2" xfId="3709" xr:uid="{00000000-0005-0000-0000-0000BC0B0000}"/>
    <cellStyle name="Calculation 8 9 4 15" xfId="3710" xr:uid="{00000000-0005-0000-0000-0000BD0B0000}"/>
    <cellStyle name="Calculation 8 9 4 15 2" xfId="3711" xr:uid="{00000000-0005-0000-0000-0000BE0B0000}"/>
    <cellStyle name="Calculation 8 9 4 16" xfId="3712" xr:uid="{00000000-0005-0000-0000-0000BF0B0000}"/>
    <cellStyle name="Calculation 8 9 4 2" xfId="3713" xr:uid="{00000000-0005-0000-0000-0000C00B0000}"/>
    <cellStyle name="Calculation 8 9 4 2 2" xfId="3714" xr:uid="{00000000-0005-0000-0000-0000C10B0000}"/>
    <cellStyle name="Calculation 8 9 4 3" xfId="3715" xr:uid="{00000000-0005-0000-0000-0000C20B0000}"/>
    <cellStyle name="Calculation 8 9 4 3 2" xfId="3716" xr:uid="{00000000-0005-0000-0000-0000C30B0000}"/>
    <cellStyle name="Calculation 8 9 4 4" xfId="3717" xr:uid="{00000000-0005-0000-0000-0000C40B0000}"/>
    <cellStyle name="Calculation 8 9 4 4 2" xfId="3718" xr:uid="{00000000-0005-0000-0000-0000C50B0000}"/>
    <cellStyle name="Calculation 8 9 4 5" xfId="3719" xr:uid="{00000000-0005-0000-0000-0000C60B0000}"/>
    <cellStyle name="Calculation 8 9 4 5 2" xfId="3720" xr:uid="{00000000-0005-0000-0000-0000C70B0000}"/>
    <cellStyle name="Calculation 8 9 4 6" xfId="3721" xr:uid="{00000000-0005-0000-0000-0000C80B0000}"/>
    <cellStyle name="Calculation 8 9 4 6 2" xfId="3722" xr:uid="{00000000-0005-0000-0000-0000C90B0000}"/>
    <cellStyle name="Calculation 8 9 4 7" xfId="3723" xr:uid="{00000000-0005-0000-0000-0000CA0B0000}"/>
    <cellStyle name="Calculation 8 9 4 7 2" xfId="3724" xr:uid="{00000000-0005-0000-0000-0000CB0B0000}"/>
    <cellStyle name="Calculation 8 9 4 8" xfId="3725" xr:uid="{00000000-0005-0000-0000-0000CC0B0000}"/>
    <cellStyle name="Calculation 8 9 4 8 2" xfId="3726" xr:uid="{00000000-0005-0000-0000-0000CD0B0000}"/>
    <cellStyle name="Calculation 8 9 4 9" xfId="3727" xr:uid="{00000000-0005-0000-0000-0000CE0B0000}"/>
    <cellStyle name="Calculation 8 9 4 9 2" xfId="3728" xr:uid="{00000000-0005-0000-0000-0000CF0B0000}"/>
    <cellStyle name="Calculation 8 9 5" xfId="3729" xr:uid="{00000000-0005-0000-0000-0000D00B0000}"/>
    <cellStyle name="Calculation 8 9 5 10" xfId="3730" xr:uid="{00000000-0005-0000-0000-0000D10B0000}"/>
    <cellStyle name="Calculation 8 9 5 10 2" xfId="3731" xr:uid="{00000000-0005-0000-0000-0000D20B0000}"/>
    <cellStyle name="Calculation 8 9 5 11" xfId="3732" xr:uid="{00000000-0005-0000-0000-0000D30B0000}"/>
    <cellStyle name="Calculation 8 9 5 11 2" xfId="3733" xr:uid="{00000000-0005-0000-0000-0000D40B0000}"/>
    <cellStyle name="Calculation 8 9 5 12" xfId="3734" xr:uid="{00000000-0005-0000-0000-0000D50B0000}"/>
    <cellStyle name="Calculation 8 9 5 12 2" xfId="3735" xr:uid="{00000000-0005-0000-0000-0000D60B0000}"/>
    <cellStyle name="Calculation 8 9 5 13" xfId="3736" xr:uid="{00000000-0005-0000-0000-0000D70B0000}"/>
    <cellStyle name="Calculation 8 9 5 13 2" xfId="3737" xr:uid="{00000000-0005-0000-0000-0000D80B0000}"/>
    <cellStyle name="Calculation 8 9 5 14" xfId="3738" xr:uid="{00000000-0005-0000-0000-0000D90B0000}"/>
    <cellStyle name="Calculation 8 9 5 2" xfId="3739" xr:uid="{00000000-0005-0000-0000-0000DA0B0000}"/>
    <cellStyle name="Calculation 8 9 5 2 2" xfId="3740" xr:uid="{00000000-0005-0000-0000-0000DB0B0000}"/>
    <cellStyle name="Calculation 8 9 5 3" xfId="3741" xr:uid="{00000000-0005-0000-0000-0000DC0B0000}"/>
    <cellStyle name="Calculation 8 9 5 3 2" xfId="3742" xr:uid="{00000000-0005-0000-0000-0000DD0B0000}"/>
    <cellStyle name="Calculation 8 9 5 4" xfId="3743" xr:uid="{00000000-0005-0000-0000-0000DE0B0000}"/>
    <cellStyle name="Calculation 8 9 5 4 2" xfId="3744" xr:uid="{00000000-0005-0000-0000-0000DF0B0000}"/>
    <cellStyle name="Calculation 8 9 5 5" xfId="3745" xr:uid="{00000000-0005-0000-0000-0000E00B0000}"/>
    <cellStyle name="Calculation 8 9 5 5 2" xfId="3746" xr:uid="{00000000-0005-0000-0000-0000E10B0000}"/>
    <cellStyle name="Calculation 8 9 5 6" xfId="3747" xr:uid="{00000000-0005-0000-0000-0000E20B0000}"/>
    <cellStyle name="Calculation 8 9 5 6 2" xfId="3748" xr:uid="{00000000-0005-0000-0000-0000E30B0000}"/>
    <cellStyle name="Calculation 8 9 5 7" xfId="3749" xr:uid="{00000000-0005-0000-0000-0000E40B0000}"/>
    <cellStyle name="Calculation 8 9 5 7 2" xfId="3750" xr:uid="{00000000-0005-0000-0000-0000E50B0000}"/>
    <cellStyle name="Calculation 8 9 5 8" xfId="3751" xr:uid="{00000000-0005-0000-0000-0000E60B0000}"/>
    <cellStyle name="Calculation 8 9 5 8 2" xfId="3752" xr:uid="{00000000-0005-0000-0000-0000E70B0000}"/>
    <cellStyle name="Calculation 8 9 5 9" xfId="3753" xr:uid="{00000000-0005-0000-0000-0000E80B0000}"/>
    <cellStyle name="Calculation 8 9 5 9 2" xfId="3754" xr:uid="{00000000-0005-0000-0000-0000E90B0000}"/>
    <cellStyle name="Calculation 8 9 6" xfId="3755" xr:uid="{00000000-0005-0000-0000-0000EA0B0000}"/>
    <cellStyle name="Calculation 8 9 6 2" xfId="3756" xr:uid="{00000000-0005-0000-0000-0000EB0B0000}"/>
    <cellStyle name="Calculation 8 9 7" xfId="3757" xr:uid="{00000000-0005-0000-0000-0000EC0B0000}"/>
    <cellStyle name="Calculation 8 9 7 2" xfId="3758" xr:uid="{00000000-0005-0000-0000-0000ED0B0000}"/>
    <cellStyle name="Calculation 8 9 8" xfId="3759" xr:uid="{00000000-0005-0000-0000-0000EE0B0000}"/>
    <cellStyle name="Calculation 8 9 8 2" xfId="3760" xr:uid="{00000000-0005-0000-0000-0000EF0B0000}"/>
    <cellStyle name="Calculation 8 9 9" xfId="3761" xr:uid="{00000000-0005-0000-0000-0000F00B0000}"/>
    <cellStyle name="Calculation 8 9 9 2" xfId="3762" xr:uid="{00000000-0005-0000-0000-0000F10B0000}"/>
    <cellStyle name="Calculation 9" xfId="3763" xr:uid="{00000000-0005-0000-0000-0000F20B0000}"/>
    <cellStyle name="Calculation 9 10" xfId="3764" xr:uid="{00000000-0005-0000-0000-0000F30B0000}"/>
    <cellStyle name="Calculation 9 10 10" xfId="3765" xr:uid="{00000000-0005-0000-0000-0000F40B0000}"/>
    <cellStyle name="Calculation 9 10 10 2" xfId="3766" xr:uid="{00000000-0005-0000-0000-0000F50B0000}"/>
    <cellStyle name="Calculation 9 10 11" xfId="3767" xr:uid="{00000000-0005-0000-0000-0000F60B0000}"/>
    <cellStyle name="Calculation 9 10 11 2" xfId="3768" xr:uid="{00000000-0005-0000-0000-0000F70B0000}"/>
    <cellStyle name="Calculation 9 10 12" xfId="3769" xr:uid="{00000000-0005-0000-0000-0000F80B0000}"/>
    <cellStyle name="Calculation 9 10 12 2" xfId="3770" xr:uid="{00000000-0005-0000-0000-0000F90B0000}"/>
    <cellStyle name="Calculation 9 10 13" xfId="3771" xr:uid="{00000000-0005-0000-0000-0000FA0B0000}"/>
    <cellStyle name="Calculation 9 10 13 2" xfId="3772" xr:uid="{00000000-0005-0000-0000-0000FB0B0000}"/>
    <cellStyle name="Calculation 9 10 14" xfId="3773" xr:uid="{00000000-0005-0000-0000-0000FC0B0000}"/>
    <cellStyle name="Calculation 9 10 14 2" xfId="3774" xr:uid="{00000000-0005-0000-0000-0000FD0B0000}"/>
    <cellStyle name="Calculation 9 10 15" xfId="3775" xr:uid="{00000000-0005-0000-0000-0000FE0B0000}"/>
    <cellStyle name="Calculation 9 10 15 2" xfId="3776" xr:uid="{00000000-0005-0000-0000-0000FF0B0000}"/>
    <cellStyle name="Calculation 9 10 16" xfId="3777" xr:uid="{00000000-0005-0000-0000-0000000C0000}"/>
    <cellStyle name="Calculation 9 10 16 2" xfId="3778" xr:uid="{00000000-0005-0000-0000-0000010C0000}"/>
    <cellStyle name="Calculation 9 10 17" xfId="3779" xr:uid="{00000000-0005-0000-0000-0000020C0000}"/>
    <cellStyle name="Calculation 9 10 17 2" xfId="3780" xr:uid="{00000000-0005-0000-0000-0000030C0000}"/>
    <cellStyle name="Calculation 9 10 18" xfId="3781" xr:uid="{00000000-0005-0000-0000-0000040C0000}"/>
    <cellStyle name="Calculation 9 10 2" xfId="3782" xr:uid="{00000000-0005-0000-0000-0000050C0000}"/>
    <cellStyle name="Calculation 9 10 2 2" xfId="3783" xr:uid="{00000000-0005-0000-0000-0000060C0000}"/>
    <cellStyle name="Calculation 9 10 3" xfId="3784" xr:uid="{00000000-0005-0000-0000-0000070C0000}"/>
    <cellStyle name="Calculation 9 10 3 2" xfId="3785" xr:uid="{00000000-0005-0000-0000-0000080C0000}"/>
    <cellStyle name="Calculation 9 10 4" xfId="3786" xr:uid="{00000000-0005-0000-0000-0000090C0000}"/>
    <cellStyle name="Calculation 9 10 4 2" xfId="3787" xr:uid="{00000000-0005-0000-0000-00000A0C0000}"/>
    <cellStyle name="Calculation 9 10 5" xfId="3788" xr:uid="{00000000-0005-0000-0000-00000B0C0000}"/>
    <cellStyle name="Calculation 9 10 5 2" xfId="3789" xr:uid="{00000000-0005-0000-0000-00000C0C0000}"/>
    <cellStyle name="Calculation 9 10 6" xfId="3790" xr:uid="{00000000-0005-0000-0000-00000D0C0000}"/>
    <cellStyle name="Calculation 9 10 6 2" xfId="3791" xr:uid="{00000000-0005-0000-0000-00000E0C0000}"/>
    <cellStyle name="Calculation 9 10 7" xfId="3792" xr:uid="{00000000-0005-0000-0000-00000F0C0000}"/>
    <cellStyle name="Calculation 9 10 7 2" xfId="3793" xr:uid="{00000000-0005-0000-0000-0000100C0000}"/>
    <cellStyle name="Calculation 9 10 8" xfId="3794" xr:uid="{00000000-0005-0000-0000-0000110C0000}"/>
    <cellStyle name="Calculation 9 10 8 2" xfId="3795" xr:uid="{00000000-0005-0000-0000-0000120C0000}"/>
    <cellStyle name="Calculation 9 10 9" xfId="3796" xr:uid="{00000000-0005-0000-0000-0000130C0000}"/>
    <cellStyle name="Calculation 9 10 9 2" xfId="3797" xr:uid="{00000000-0005-0000-0000-0000140C0000}"/>
    <cellStyle name="Calculation 9 11" xfId="3798" xr:uid="{00000000-0005-0000-0000-0000150C0000}"/>
    <cellStyle name="Calculation 9 11 10" xfId="3799" xr:uid="{00000000-0005-0000-0000-0000160C0000}"/>
    <cellStyle name="Calculation 9 11 10 2" xfId="3800" xr:uid="{00000000-0005-0000-0000-0000170C0000}"/>
    <cellStyle name="Calculation 9 11 11" xfId="3801" xr:uid="{00000000-0005-0000-0000-0000180C0000}"/>
    <cellStyle name="Calculation 9 11 11 2" xfId="3802" xr:uid="{00000000-0005-0000-0000-0000190C0000}"/>
    <cellStyle name="Calculation 9 11 12" xfId="3803" xr:uid="{00000000-0005-0000-0000-00001A0C0000}"/>
    <cellStyle name="Calculation 9 11 12 2" xfId="3804" xr:uid="{00000000-0005-0000-0000-00001B0C0000}"/>
    <cellStyle name="Calculation 9 11 13" xfId="3805" xr:uid="{00000000-0005-0000-0000-00001C0C0000}"/>
    <cellStyle name="Calculation 9 11 13 2" xfId="3806" xr:uid="{00000000-0005-0000-0000-00001D0C0000}"/>
    <cellStyle name="Calculation 9 11 14" xfId="3807" xr:uid="{00000000-0005-0000-0000-00001E0C0000}"/>
    <cellStyle name="Calculation 9 11 14 2" xfId="3808" xr:uid="{00000000-0005-0000-0000-00001F0C0000}"/>
    <cellStyle name="Calculation 9 11 15" xfId="3809" xr:uid="{00000000-0005-0000-0000-0000200C0000}"/>
    <cellStyle name="Calculation 9 11 15 2" xfId="3810" xr:uid="{00000000-0005-0000-0000-0000210C0000}"/>
    <cellStyle name="Calculation 9 11 16" xfId="3811" xr:uid="{00000000-0005-0000-0000-0000220C0000}"/>
    <cellStyle name="Calculation 9 11 16 2" xfId="3812" xr:uid="{00000000-0005-0000-0000-0000230C0000}"/>
    <cellStyle name="Calculation 9 11 17" xfId="3813" xr:uid="{00000000-0005-0000-0000-0000240C0000}"/>
    <cellStyle name="Calculation 9 11 17 2" xfId="3814" xr:uid="{00000000-0005-0000-0000-0000250C0000}"/>
    <cellStyle name="Calculation 9 11 18" xfId="3815" xr:uid="{00000000-0005-0000-0000-0000260C0000}"/>
    <cellStyle name="Calculation 9 11 2" xfId="3816" xr:uid="{00000000-0005-0000-0000-0000270C0000}"/>
    <cellStyle name="Calculation 9 11 2 2" xfId="3817" xr:uid="{00000000-0005-0000-0000-0000280C0000}"/>
    <cellStyle name="Calculation 9 11 3" xfId="3818" xr:uid="{00000000-0005-0000-0000-0000290C0000}"/>
    <cellStyle name="Calculation 9 11 3 2" xfId="3819" xr:uid="{00000000-0005-0000-0000-00002A0C0000}"/>
    <cellStyle name="Calculation 9 11 4" xfId="3820" xr:uid="{00000000-0005-0000-0000-00002B0C0000}"/>
    <cellStyle name="Calculation 9 11 4 2" xfId="3821" xr:uid="{00000000-0005-0000-0000-00002C0C0000}"/>
    <cellStyle name="Calculation 9 11 5" xfId="3822" xr:uid="{00000000-0005-0000-0000-00002D0C0000}"/>
    <cellStyle name="Calculation 9 11 5 2" xfId="3823" xr:uid="{00000000-0005-0000-0000-00002E0C0000}"/>
    <cellStyle name="Calculation 9 11 6" xfId="3824" xr:uid="{00000000-0005-0000-0000-00002F0C0000}"/>
    <cellStyle name="Calculation 9 11 6 2" xfId="3825" xr:uid="{00000000-0005-0000-0000-0000300C0000}"/>
    <cellStyle name="Calculation 9 11 7" xfId="3826" xr:uid="{00000000-0005-0000-0000-0000310C0000}"/>
    <cellStyle name="Calculation 9 11 7 2" xfId="3827" xr:uid="{00000000-0005-0000-0000-0000320C0000}"/>
    <cellStyle name="Calculation 9 11 8" xfId="3828" xr:uid="{00000000-0005-0000-0000-0000330C0000}"/>
    <cellStyle name="Calculation 9 11 8 2" xfId="3829" xr:uid="{00000000-0005-0000-0000-0000340C0000}"/>
    <cellStyle name="Calculation 9 11 9" xfId="3830" xr:uid="{00000000-0005-0000-0000-0000350C0000}"/>
    <cellStyle name="Calculation 9 11 9 2" xfId="3831" xr:uid="{00000000-0005-0000-0000-0000360C0000}"/>
    <cellStyle name="Calculation 9 12" xfId="3832" xr:uid="{00000000-0005-0000-0000-0000370C0000}"/>
    <cellStyle name="Calculation 9 12 10" xfId="3833" xr:uid="{00000000-0005-0000-0000-0000380C0000}"/>
    <cellStyle name="Calculation 9 12 10 2" xfId="3834" xr:uid="{00000000-0005-0000-0000-0000390C0000}"/>
    <cellStyle name="Calculation 9 12 11" xfId="3835" xr:uid="{00000000-0005-0000-0000-00003A0C0000}"/>
    <cellStyle name="Calculation 9 12 11 2" xfId="3836" xr:uid="{00000000-0005-0000-0000-00003B0C0000}"/>
    <cellStyle name="Calculation 9 12 12" xfId="3837" xr:uid="{00000000-0005-0000-0000-00003C0C0000}"/>
    <cellStyle name="Calculation 9 12 12 2" xfId="3838" xr:uid="{00000000-0005-0000-0000-00003D0C0000}"/>
    <cellStyle name="Calculation 9 12 13" xfId="3839" xr:uid="{00000000-0005-0000-0000-00003E0C0000}"/>
    <cellStyle name="Calculation 9 12 13 2" xfId="3840" xr:uid="{00000000-0005-0000-0000-00003F0C0000}"/>
    <cellStyle name="Calculation 9 12 14" xfId="3841" xr:uid="{00000000-0005-0000-0000-0000400C0000}"/>
    <cellStyle name="Calculation 9 12 14 2" xfId="3842" xr:uid="{00000000-0005-0000-0000-0000410C0000}"/>
    <cellStyle name="Calculation 9 12 15" xfId="3843" xr:uid="{00000000-0005-0000-0000-0000420C0000}"/>
    <cellStyle name="Calculation 9 12 15 2" xfId="3844" xr:uid="{00000000-0005-0000-0000-0000430C0000}"/>
    <cellStyle name="Calculation 9 12 16" xfId="3845" xr:uid="{00000000-0005-0000-0000-0000440C0000}"/>
    <cellStyle name="Calculation 9 12 2" xfId="3846" xr:uid="{00000000-0005-0000-0000-0000450C0000}"/>
    <cellStyle name="Calculation 9 12 2 2" xfId="3847" xr:uid="{00000000-0005-0000-0000-0000460C0000}"/>
    <cellStyle name="Calculation 9 12 3" xfId="3848" xr:uid="{00000000-0005-0000-0000-0000470C0000}"/>
    <cellStyle name="Calculation 9 12 3 2" xfId="3849" xr:uid="{00000000-0005-0000-0000-0000480C0000}"/>
    <cellStyle name="Calculation 9 12 4" xfId="3850" xr:uid="{00000000-0005-0000-0000-0000490C0000}"/>
    <cellStyle name="Calculation 9 12 4 2" xfId="3851" xr:uid="{00000000-0005-0000-0000-00004A0C0000}"/>
    <cellStyle name="Calculation 9 12 5" xfId="3852" xr:uid="{00000000-0005-0000-0000-00004B0C0000}"/>
    <cellStyle name="Calculation 9 12 5 2" xfId="3853" xr:uid="{00000000-0005-0000-0000-00004C0C0000}"/>
    <cellStyle name="Calculation 9 12 6" xfId="3854" xr:uid="{00000000-0005-0000-0000-00004D0C0000}"/>
    <cellStyle name="Calculation 9 12 6 2" xfId="3855" xr:uid="{00000000-0005-0000-0000-00004E0C0000}"/>
    <cellStyle name="Calculation 9 12 7" xfId="3856" xr:uid="{00000000-0005-0000-0000-00004F0C0000}"/>
    <cellStyle name="Calculation 9 12 7 2" xfId="3857" xr:uid="{00000000-0005-0000-0000-0000500C0000}"/>
    <cellStyle name="Calculation 9 12 8" xfId="3858" xr:uid="{00000000-0005-0000-0000-0000510C0000}"/>
    <cellStyle name="Calculation 9 12 8 2" xfId="3859" xr:uid="{00000000-0005-0000-0000-0000520C0000}"/>
    <cellStyle name="Calculation 9 12 9" xfId="3860" xr:uid="{00000000-0005-0000-0000-0000530C0000}"/>
    <cellStyle name="Calculation 9 12 9 2" xfId="3861" xr:uid="{00000000-0005-0000-0000-0000540C0000}"/>
    <cellStyle name="Calculation 9 13" xfId="3862" xr:uid="{00000000-0005-0000-0000-0000550C0000}"/>
    <cellStyle name="Calculation 9 13 10" xfId="3863" xr:uid="{00000000-0005-0000-0000-0000560C0000}"/>
    <cellStyle name="Calculation 9 13 10 2" xfId="3864" xr:uid="{00000000-0005-0000-0000-0000570C0000}"/>
    <cellStyle name="Calculation 9 13 11" xfId="3865" xr:uid="{00000000-0005-0000-0000-0000580C0000}"/>
    <cellStyle name="Calculation 9 13 11 2" xfId="3866" xr:uid="{00000000-0005-0000-0000-0000590C0000}"/>
    <cellStyle name="Calculation 9 13 12" xfId="3867" xr:uid="{00000000-0005-0000-0000-00005A0C0000}"/>
    <cellStyle name="Calculation 9 13 12 2" xfId="3868" xr:uid="{00000000-0005-0000-0000-00005B0C0000}"/>
    <cellStyle name="Calculation 9 13 13" xfId="3869" xr:uid="{00000000-0005-0000-0000-00005C0C0000}"/>
    <cellStyle name="Calculation 9 13 13 2" xfId="3870" xr:uid="{00000000-0005-0000-0000-00005D0C0000}"/>
    <cellStyle name="Calculation 9 13 14" xfId="3871" xr:uid="{00000000-0005-0000-0000-00005E0C0000}"/>
    <cellStyle name="Calculation 9 13 14 2" xfId="3872" xr:uid="{00000000-0005-0000-0000-00005F0C0000}"/>
    <cellStyle name="Calculation 9 13 15" xfId="3873" xr:uid="{00000000-0005-0000-0000-0000600C0000}"/>
    <cellStyle name="Calculation 9 13 15 2" xfId="3874" xr:uid="{00000000-0005-0000-0000-0000610C0000}"/>
    <cellStyle name="Calculation 9 13 16" xfId="3875" xr:uid="{00000000-0005-0000-0000-0000620C0000}"/>
    <cellStyle name="Calculation 9 13 2" xfId="3876" xr:uid="{00000000-0005-0000-0000-0000630C0000}"/>
    <cellStyle name="Calculation 9 13 2 2" xfId="3877" xr:uid="{00000000-0005-0000-0000-0000640C0000}"/>
    <cellStyle name="Calculation 9 13 3" xfId="3878" xr:uid="{00000000-0005-0000-0000-0000650C0000}"/>
    <cellStyle name="Calculation 9 13 3 2" xfId="3879" xr:uid="{00000000-0005-0000-0000-0000660C0000}"/>
    <cellStyle name="Calculation 9 13 4" xfId="3880" xr:uid="{00000000-0005-0000-0000-0000670C0000}"/>
    <cellStyle name="Calculation 9 13 4 2" xfId="3881" xr:uid="{00000000-0005-0000-0000-0000680C0000}"/>
    <cellStyle name="Calculation 9 13 5" xfId="3882" xr:uid="{00000000-0005-0000-0000-0000690C0000}"/>
    <cellStyle name="Calculation 9 13 5 2" xfId="3883" xr:uid="{00000000-0005-0000-0000-00006A0C0000}"/>
    <cellStyle name="Calculation 9 13 6" xfId="3884" xr:uid="{00000000-0005-0000-0000-00006B0C0000}"/>
    <cellStyle name="Calculation 9 13 6 2" xfId="3885" xr:uid="{00000000-0005-0000-0000-00006C0C0000}"/>
    <cellStyle name="Calculation 9 13 7" xfId="3886" xr:uid="{00000000-0005-0000-0000-00006D0C0000}"/>
    <cellStyle name="Calculation 9 13 7 2" xfId="3887" xr:uid="{00000000-0005-0000-0000-00006E0C0000}"/>
    <cellStyle name="Calculation 9 13 8" xfId="3888" xr:uid="{00000000-0005-0000-0000-00006F0C0000}"/>
    <cellStyle name="Calculation 9 13 8 2" xfId="3889" xr:uid="{00000000-0005-0000-0000-0000700C0000}"/>
    <cellStyle name="Calculation 9 13 9" xfId="3890" xr:uid="{00000000-0005-0000-0000-0000710C0000}"/>
    <cellStyle name="Calculation 9 13 9 2" xfId="3891" xr:uid="{00000000-0005-0000-0000-0000720C0000}"/>
    <cellStyle name="Calculation 9 14" xfId="3892" xr:uid="{00000000-0005-0000-0000-0000730C0000}"/>
    <cellStyle name="Calculation 9 14 10" xfId="3893" xr:uid="{00000000-0005-0000-0000-0000740C0000}"/>
    <cellStyle name="Calculation 9 14 10 2" xfId="3894" xr:uid="{00000000-0005-0000-0000-0000750C0000}"/>
    <cellStyle name="Calculation 9 14 11" xfId="3895" xr:uid="{00000000-0005-0000-0000-0000760C0000}"/>
    <cellStyle name="Calculation 9 14 11 2" xfId="3896" xr:uid="{00000000-0005-0000-0000-0000770C0000}"/>
    <cellStyle name="Calculation 9 14 12" xfId="3897" xr:uid="{00000000-0005-0000-0000-0000780C0000}"/>
    <cellStyle name="Calculation 9 14 12 2" xfId="3898" xr:uid="{00000000-0005-0000-0000-0000790C0000}"/>
    <cellStyle name="Calculation 9 14 13" xfId="3899" xr:uid="{00000000-0005-0000-0000-00007A0C0000}"/>
    <cellStyle name="Calculation 9 14 13 2" xfId="3900" xr:uid="{00000000-0005-0000-0000-00007B0C0000}"/>
    <cellStyle name="Calculation 9 14 14" xfId="3901" xr:uid="{00000000-0005-0000-0000-00007C0C0000}"/>
    <cellStyle name="Calculation 9 14 14 2" xfId="3902" xr:uid="{00000000-0005-0000-0000-00007D0C0000}"/>
    <cellStyle name="Calculation 9 14 15" xfId="3903" xr:uid="{00000000-0005-0000-0000-00007E0C0000}"/>
    <cellStyle name="Calculation 9 14 2" xfId="3904" xr:uid="{00000000-0005-0000-0000-00007F0C0000}"/>
    <cellStyle name="Calculation 9 14 2 2" xfId="3905" xr:uid="{00000000-0005-0000-0000-0000800C0000}"/>
    <cellStyle name="Calculation 9 14 3" xfId="3906" xr:uid="{00000000-0005-0000-0000-0000810C0000}"/>
    <cellStyle name="Calculation 9 14 3 2" xfId="3907" xr:uid="{00000000-0005-0000-0000-0000820C0000}"/>
    <cellStyle name="Calculation 9 14 4" xfId="3908" xr:uid="{00000000-0005-0000-0000-0000830C0000}"/>
    <cellStyle name="Calculation 9 14 4 2" xfId="3909" xr:uid="{00000000-0005-0000-0000-0000840C0000}"/>
    <cellStyle name="Calculation 9 14 5" xfId="3910" xr:uid="{00000000-0005-0000-0000-0000850C0000}"/>
    <cellStyle name="Calculation 9 14 5 2" xfId="3911" xr:uid="{00000000-0005-0000-0000-0000860C0000}"/>
    <cellStyle name="Calculation 9 14 6" xfId="3912" xr:uid="{00000000-0005-0000-0000-0000870C0000}"/>
    <cellStyle name="Calculation 9 14 6 2" xfId="3913" xr:uid="{00000000-0005-0000-0000-0000880C0000}"/>
    <cellStyle name="Calculation 9 14 7" xfId="3914" xr:uid="{00000000-0005-0000-0000-0000890C0000}"/>
    <cellStyle name="Calculation 9 14 7 2" xfId="3915" xr:uid="{00000000-0005-0000-0000-00008A0C0000}"/>
    <cellStyle name="Calculation 9 14 8" xfId="3916" xr:uid="{00000000-0005-0000-0000-00008B0C0000}"/>
    <cellStyle name="Calculation 9 14 8 2" xfId="3917" xr:uid="{00000000-0005-0000-0000-00008C0C0000}"/>
    <cellStyle name="Calculation 9 14 9" xfId="3918" xr:uid="{00000000-0005-0000-0000-00008D0C0000}"/>
    <cellStyle name="Calculation 9 14 9 2" xfId="3919" xr:uid="{00000000-0005-0000-0000-00008E0C0000}"/>
    <cellStyle name="Calculation 9 15" xfId="3920" xr:uid="{00000000-0005-0000-0000-00008F0C0000}"/>
    <cellStyle name="Calculation 9 15 2" xfId="3921" xr:uid="{00000000-0005-0000-0000-0000900C0000}"/>
    <cellStyle name="Calculation 9 16" xfId="3922" xr:uid="{00000000-0005-0000-0000-0000910C0000}"/>
    <cellStyle name="Calculation 9 16 2" xfId="3923" xr:uid="{00000000-0005-0000-0000-0000920C0000}"/>
    <cellStyle name="Calculation 9 17" xfId="3924" xr:uid="{00000000-0005-0000-0000-0000930C0000}"/>
    <cellStyle name="Calculation 9 17 2" xfId="3925" xr:uid="{00000000-0005-0000-0000-0000940C0000}"/>
    <cellStyle name="Calculation 9 18" xfId="3926" xr:uid="{00000000-0005-0000-0000-0000950C0000}"/>
    <cellStyle name="Calculation 9 18 2" xfId="3927" xr:uid="{00000000-0005-0000-0000-0000960C0000}"/>
    <cellStyle name="Calculation 9 19" xfId="3928" xr:uid="{00000000-0005-0000-0000-0000970C0000}"/>
    <cellStyle name="Calculation 9 19 2" xfId="3929" xr:uid="{00000000-0005-0000-0000-0000980C0000}"/>
    <cellStyle name="Calculation 9 2" xfId="3930" xr:uid="{00000000-0005-0000-0000-0000990C0000}"/>
    <cellStyle name="Calculation 9 2 10" xfId="3931" xr:uid="{00000000-0005-0000-0000-00009A0C0000}"/>
    <cellStyle name="Calculation 9 2 10 10" xfId="3932" xr:uid="{00000000-0005-0000-0000-00009B0C0000}"/>
    <cellStyle name="Calculation 9 2 10 10 2" xfId="3933" xr:uid="{00000000-0005-0000-0000-00009C0C0000}"/>
    <cellStyle name="Calculation 9 2 10 11" xfId="3934" xr:uid="{00000000-0005-0000-0000-00009D0C0000}"/>
    <cellStyle name="Calculation 9 2 10 11 2" xfId="3935" xr:uid="{00000000-0005-0000-0000-00009E0C0000}"/>
    <cellStyle name="Calculation 9 2 10 12" xfId="3936" xr:uid="{00000000-0005-0000-0000-00009F0C0000}"/>
    <cellStyle name="Calculation 9 2 10 12 2" xfId="3937" xr:uid="{00000000-0005-0000-0000-0000A00C0000}"/>
    <cellStyle name="Calculation 9 2 10 13" xfId="3938" xr:uid="{00000000-0005-0000-0000-0000A10C0000}"/>
    <cellStyle name="Calculation 9 2 10 13 2" xfId="3939" xr:uid="{00000000-0005-0000-0000-0000A20C0000}"/>
    <cellStyle name="Calculation 9 2 10 14" xfId="3940" xr:uid="{00000000-0005-0000-0000-0000A30C0000}"/>
    <cellStyle name="Calculation 9 2 10 14 2" xfId="3941" xr:uid="{00000000-0005-0000-0000-0000A40C0000}"/>
    <cellStyle name="Calculation 9 2 10 15" xfId="3942" xr:uid="{00000000-0005-0000-0000-0000A50C0000}"/>
    <cellStyle name="Calculation 9 2 10 15 2" xfId="3943" xr:uid="{00000000-0005-0000-0000-0000A60C0000}"/>
    <cellStyle name="Calculation 9 2 10 16" xfId="3944" xr:uid="{00000000-0005-0000-0000-0000A70C0000}"/>
    <cellStyle name="Calculation 9 2 10 16 2" xfId="3945" xr:uid="{00000000-0005-0000-0000-0000A80C0000}"/>
    <cellStyle name="Calculation 9 2 10 17" xfId="3946" xr:uid="{00000000-0005-0000-0000-0000A90C0000}"/>
    <cellStyle name="Calculation 9 2 10 17 2" xfId="3947" xr:uid="{00000000-0005-0000-0000-0000AA0C0000}"/>
    <cellStyle name="Calculation 9 2 10 18" xfId="3948" xr:uid="{00000000-0005-0000-0000-0000AB0C0000}"/>
    <cellStyle name="Calculation 9 2 10 2" xfId="3949" xr:uid="{00000000-0005-0000-0000-0000AC0C0000}"/>
    <cellStyle name="Calculation 9 2 10 2 2" xfId="3950" xr:uid="{00000000-0005-0000-0000-0000AD0C0000}"/>
    <cellStyle name="Calculation 9 2 10 3" xfId="3951" xr:uid="{00000000-0005-0000-0000-0000AE0C0000}"/>
    <cellStyle name="Calculation 9 2 10 3 2" xfId="3952" xr:uid="{00000000-0005-0000-0000-0000AF0C0000}"/>
    <cellStyle name="Calculation 9 2 10 4" xfId="3953" xr:uid="{00000000-0005-0000-0000-0000B00C0000}"/>
    <cellStyle name="Calculation 9 2 10 4 2" xfId="3954" xr:uid="{00000000-0005-0000-0000-0000B10C0000}"/>
    <cellStyle name="Calculation 9 2 10 5" xfId="3955" xr:uid="{00000000-0005-0000-0000-0000B20C0000}"/>
    <cellStyle name="Calculation 9 2 10 5 2" xfId="3956" xr:uid="{00000000-0005-0000-0000-0000B30C0000}"/>
    <cellStyle name="Calculation 9 2 10 6" xfId="3957" xr:uid="{00000000-0005-0000-0000-0000B40C0000}"/>
    <cellStyle name="Calculation 9 2 10 6 2" xfId="3958" xr:uid="{00000000-0005-0000-0000-0000B50C0000}"/>
    <cellStyle name="Calculation 9 2 10 7" xfId="3959" xr:uid="{00000000-0005-0000-0000-0000B60C0000}"/>
    <cellStyle name="Calculation 9 2 10 7 2" xfId="3960" xr:uid="{00000000-0005-0000-0000-0000B70C0000}"/>
    <cellStyle name="Calculation 9 2 10 8" xfId="3961" xr:uid="{00000000-0005-0000-0000-0000B80C0000}"/>
    <cellStyle name="Calculation 9 2 10 8 2" xfId="3962" xr:uid="{00000000-0005-0000-0000-0000B90C0000}"/>
    <cellStyle name="Calculation 9 2 10 9" xfId="3963" xr:uid="{00000000-0005-0000-0000-0000BA0C0000}"/>
    <cellStyle name="Calculation 9 2 10 9 2" xfId="3964" xr:uid="{00000000-0005-0000-0000-0000BB0C0000}"/>
    <cellStyle name="Calculation 9 2 11" xfId="3965" xr:uid="{00000000-0005-0000-0000-0000BC0C0000}"/>
    <cellStyle name="Calculation 9 2 11 10" xfId="3966" xr:uid="{00000000-0005-0000-0000-0000BD0C0000}"/>
    <cellStyle name="Calculation 9 2 11 10 2" xfId="3967" xr:uid="{00000000-0005-0000-0000-0000BE0C0000}"/>
    <cellStyle name="Calculation 9 2 11 11" xfId="3968" xr:uid="{00000000-0005-0000-0000-0000BF0C0000}"/>
    <cellStyle name="Calculation 9 2 11 11 2" xfId="3969" xr:uid="{00000000-0005-0000-0000-0000C00C0000}"/>
    <cellStyle name="Calculation 9 2 11 12" xfId="3970" xr:uid="{00000000-0005-0000-0000-0000C10C0000}"/>
    <cellStyle name="Calculation 9 2 11 12 2" xfId="3971" xr:uid="{00000000-0005-0000-0000-0000C20C0000}"/>
    <cellStyle name="Calculation 9 2 11 13" xfId="3972" xr:uid="{00000000-0005-0000-0000-0000C30C0000}"/>
    <cellStyle name="Calculation 9 2 11 13 2" xfId="3973" xr:uid="{00000000-0005-0000-0000-0000C40C0000}"/>
    <cellStyle name="Calculation 9 2 11 14" xfId="3974" xr:uid="{00000000-0005-0000-0000-0000C50C0000}"/>
    <cellStyle name="Calculation 9 2 11 14 2" xfId="3975" xr:uid="{00000000-0005-0000-0000-0000C60C0000}"/>
    <cellStyle name="Calculation 9 2 11 15" xfId="3976" xr:uid="{00000000-0005-0000-0000-0000C70C0000}"/>
    <cellStyle name="Calculation 9 2 11 15 2" xfId="3977" xr:uid="{00000000-0005-0000-0000-0000C80C0000}"/>
    <cellStyle name="Calculation 9 2 11 16" xfId="3978" xr:uid="{00000000-0005-0000-0000-0000C90C0000}"/>
    <cellStyle name="Calculation 9 2 11 2" xfId="3979" xr:uid="{00000000-0005-0000-0000-0000CA0C0000}"/>
    <cellStyle name="Calculation 9 2 11 2 2" xfId="3980" xr:uid="{00000000-0005-0000-0000-0000CB0C0000}"/>
    <cellStyle name="Calculation 9 2 11 3" xfId="3981" xr:uid="{00000000-0005-0000-0000-0000CC0C0000}"/>
    <cellStyle name="Calculation 9 2 11 3 2" xfId="3982" xr:uid="{00000000-0005-0000-0000-0000CD0C0000}"/>
    <cellStyle name="Calculation 9 2 11 4" xfId="3983" xr:uid="{00000000-0005-0000-0000-0000CE0C0000}"/>
    <cellStyle name="Calculation 9 2 11 4 2" xfId="3984" xr:uid="{00000000-0005-0000-0000-0000CF0C0000}"/>
    <cellStyle name="Calculation 9 2 11 5" xfId="3985" xr:uid="{00000000-0005-0000-0000-0000D00C0000}"/>
    <cellStyle name="Calculation 9 2 11 5 2" xfId="3986" xr:uid="{00000000-0005-0000-0000-0000D10C0000}"/>
    <cellStyle name="Calculation 9 2 11 6" xfId="3987" xr:uid="{00000000-0005-0000-0000-0000D20C0000}"/>
    <cellStyle name="Calculation 9 2 11 6 2" xfId="3988" xr:uid="{00000000-0005-0000-0000-0000D30C0000}"/>
    <cellStyle name="Calculation 9 2 11 7" xfId="3989" xr:uid="{00000000-0005-0000-0000-0000D40C0000}"/>
    <cellStyle name="Calculation 9 2 11 7 2" xfId="3990" xr:uid="{00000000-0005-0000-0000-0000D50C0000}"/>
    <cellStyle name="Calculation 9 2 11 8" xfId="3991" xr:uid="{00000000-0005-0000-0000-0000D60C0000}"/>
    <cellStyle name="Calculation 9 2 11 8 2" xfId="3992" xr:uid="{00000000-0005-0000-0000-0000D70C0000}"/>
    <cellStyle name="Calculation 9 2 11 9" xfId="3993" xr:uid="{00000000-0005-0000-0000-0000D80C0000}"/>
    <cellStyle name="Calculation 9 2 11 9 2" xfId="3994" xr:uid="{00000000-0005-0000-0000-0000D90C0000}"/>
    <cellStyle name="Calculation 9 2 12" xfId="3995" xr:uid="{00000000-0005-0000-0000-0000DA0C0000}"/>
    <cellStyle name="Calculation 9 2 12 10" xfId="3996" xr:uid="{00000000-0005-0000-0000-0000DB0C0000}"/>
    <cellStyle name="Calculation 9 2 12 10 2" xfId="3997" xr:uid="{00000000-0005-0000-0000-0000DC0C0000}"/>
    <cellStyle name="Calculation 9 2 12 11" xfId="3998" xr:uid="{00000000-0005-0000-0000-0000DD0C0000}"/>
    <cellStyle name="Calculation 9 2 12 11 2" xfId="3999" xr:uid="{00000000-0005-0000-0000-0000DE0C0000}"/>
    <cellStyle name="Calculation 9 2 12 12" xfId="4000" xr:uid="{00000000-0005-0000-0000-0000DF0C0000}"/>
    <cellStyle name="Calculation 9 2 12 12 2" xfId="4001" xr:uid="{00000000-0005-0000-0000-0000E00C0000}"/>
    <cellStyle name="Calculation 9 2 12 13" xfId="4002" xr:uid="{00000000-0005-0000-0000-0000E10C0000}"/>
    <cellStyle name="Calculation 9 2 12 13 2" xfId="4003" xr:uid="{00000000-0005-0000-0000-0000E20C0000}"/>
    <cellStyle name="Calculation 9 2 12 14" xfId="4004" xr:uid="{00000000-0005-0000-0000-0000E30C0000}"/>
    <cellStyle name="Calculation 9 2 12 14 2" xfId="4005" xr:uid="{00000000-0005-0000-0000-0000E40C0000}"/>
    <cellStyle name="Calculation 9 2 12 15" xfId="4006" xr:uid="{00000000-0005-0000-0000-0000E50C0000}"/>
    <cellStyle name="Calculation 9 2 12 15 2" xfId="4007" xr:uid="{00000000-0005-0000-0000-0000E60C0000}"/>
    <cellStyle name="Calculation 9 2 12 16" xfId="4008" xr:uid="{00000000-0005-0000-0000-0000E70C0000}"/>
    <cellStyle name="Calculation 9 2 12 2" xfId="4009" xr:uid="{00000000-0005-0000-0000-0000E80C0000}"/>
    <cellStyle name="Calculation 9 2 12 2 2" xfId="4010" xr:uid="{00000000-0005-0000-0000-0000E90C0000}"/>
    <cellStyle name="Calculation 9 2 12 3" xfId="4011" xr:uid="{00000000-0005-0000-0000-0000EA0C0000}"/>
    <cellStyle name="Calculation 9 2 12 3 2" xfId="4012" xr:uid="{00000000-0005-0000-0000-0000EB0C0000}"/>
    <cellStyle name="Calculation 9 2 12 4" xfId="4013" xr:uid="{00000000-0005-0000-0000-0000EC0C0000}"/>
    <cellStyle name="Calculation 9 2 12 4 2" xfId="4014" xr:uid="{00000000-0005-0000-0000-0000ED0C0000}"/>
    <cellStyle name="Calculation 9 2 12 5" xfId="4015" xr:uid="{00000000-0005-0000-0000-0000EE0C0000}"/>
    <cellStyle name="Calculation 9 2 12 5 2" xfId="4016" xr:uid="{00000000-0005-0000-0000-0000EF0C0000}"/>
    <cellStyle name="Calculation 9 2 12 6" xfId="4017" xr:uid="{00000000-0005-0000-0000-0000F00C0000}"/>
    <cellStyle name="Calculation 9 2 12 6 2" xfId="4018" xr:uid="{00000000-0005-0000-0000-0000F10C0000}"/>
    <cellStyle name="Calculation 9 2 12 7" xfId="4019" xr:uid="{00000000-0005-0000-0000-0000F20C0000}"/>
    <cellStyle name="Calculation 9 2 12 7 2" xfId="4020" xr:uid="{00000000-0005-0000-0000-0000F30C0000}"/>
    <cellStyle name="Calculation 9 2 12 8" xfId="4021" xr:uid="{00000000-0005-0000-0000-0000F40C0000}"/>
    <cellStyle name="Calculation 9 2 12 8 2" xfId="4022" xr:uid="{00000000-0005-0000-0000-0000F50C0000}"/>
    <cellStyle name="Calculation 9 2 12 9" xfId="4023" xr:uid="{00000000-0005-0000-0000-0000F60C0000}"/>
    <cellStyle name="Calculation 9 2 12 9 2" xfId="4024" xr:uid="{00000000-0005-0000-0000-0000F70C0000}"/>
    <cellStyle name="Calculation 9 2 13" xfId="4025" xr:uid="{00000000-0005-0000-0000-0000F80C0000}"/>
    <cellStyle name="Calculation 9 2 13 10" xfId="4026" xr:uid="{00000000-0005-0000-0000-0000F90C0000}"/>
    <cellStyle name="Calculation 9 2 13 10 2" xfId="4027" xr:uid="{00000000-0005-0000-0000-0000FA0C0000}"/>
    <cellStyle name="Calculation 9 2 13 11" xfId="4028" xr:uid="{00000000-0005-0000-0000-0000FB0C0000}"/>
    <cellStyle name="Calculation 9 2 13 11 2" xfId="4029" xr:uid="{00000000-0005-0000-0000-0000FC0C0000}"/>
    <cellStyle name="Calculation 9 2 13 12" xfId="4030" xr:uid="{00000000-0005-0000-0000-0000FD0C0000}"/>
    <cellStyle name="Calculation 9 2 13 12 2" xfId="4031" xr:uid="{00000000-0005-0000-0000-0000FE0C0000}"/>
    <cellStyle name="Calculation 9 2 13 13" xfId="4032" xr:uid="{00000000-0005-0000-0000-0000FF0C0000}"/>
    <cellStyle name="Calculation 9 2 13 13 2" xfId="4033" xr:uid="{00000000-0005-0000-0000-0000000D0000}"/>
    <cellStyle name="Calculation 9 2 13 14" xfId="4034" xr:uid="{00000000-0005-0000-0000-0000010D0000}"/>
    <cellStyle name="Calculation 9 2 13 14 2" xfId="4035" xr:uid="{00000000-0005-0000-0000-0000020D0000}"/>
    <cellStyle name="Calculation 9 2 13 15" xfId="4036" xr:uid="{00000000-0005-0000-0000-0000030D0000}"/>
    <cellStyle name="Calculation 9 2 13 2" xfId="4037" xr:uid="{00000000-0005-0000-0000-0000040D0000}"/>
    <cellStyle name="Calculation 9 2 13 2 2" xfId="4038" xr:uid="{00000000-0005-0000-0000-0000050D0000}"/>
    <cellStyle name="Calculation 9 2 13 3" xfId="4039" xr:uid="{00000000-0005-0000-0000-0000060D0000}"/>
    <cellStyle name="Calculation 9 2 13 3 2" xfId="4040" xr:uid="{00000000-0005-0000-0000-0000070D0000}"/>
    <cellStyle name="Calculation 9 2 13 4" xfId="4041" xr:uid="{00000000-0005-0000-0000-0000080D0000}"/>
    <cellStyle name="Calculation 9 2 13 4 2" xfId="4042" xr:uid="{00000000-0005-0000-0000-0000090D0000}"/>
    <cellStyle name="Calculation 9 2 13 5" xfId="4043" xr:uid="{00000000-0005-0000-0000-00000A0D0000}"/>
    <cellStyle name="Calculation 9 2 13 5 2" xfId="4044" xr:uid="{00000000-0005-0000-0000-00000B0D0000}"/>
    <cellStyle name="Calculation 9 2 13 6" xfId="4045" xr:uid="{00000000-0005-0000-0000-00000C0D0000}"/>
    <cellStyle name="Calculation 9 2 13 6 2" xfId="4046" xr:uid="{00000000-0005-0000-0000-00000D0D0000}"/>
    <cellStyle name="Calculation 9 2 13 7" xfId="4047" xr:uid="{00000000-0005-0000-0000-00000E0D0000}"/>
    <cellStyle name="Calculation 9 2 13 7 2" xfId="4048" xr:uid="{00000000-0005-0000-0000-00000F0D0000}"/>
    <cellStyle name="Calculation 9 2 13 8" xfId="4049" xr:uid="{00000000-0005-0000-0000-0000100D0000}"/>
    <cellStyle name="Calculation 9 2 13 8 2" xfId="4050" xr:uid="{00000000-0005-0000-0000-0000110D0000}"/>
    <cellStyle name="Calculation 9 2 13 9" xfId="4051" xr:uid="{00000000-0005-0000-0000-0000120D0000}"/>
    <cellStyle name="Calculation 9 2 13 9 2" xfId="4052" xr:uid="{00000000-0005-0000-0000-0000130D0000}"/>
    <cellStyle name="Calculation 9 2 14" xfId="4053" xr:uid="{00000000-0005-0000-0000-0000140D0000}"/>
    <cellStyle name="Calculation 9 2 14 2" xfId="4054" xr:uid="{00000000-0005-0000-0000-0000150D0000}"/>
    <cellStyle name="Calculation 9 2 15" xfId="4055" xr:uid="{00000000-0005-0000-0000-0000160D0000}"/>
    <cellStyle name="Calculation 9 2 15 2" xfId="4056" xr:uid="{00000000-0005-0000-0000-0000170D0000}"/>
    <cellStyle name="Calculation 9 2 16" xfId="4057" xr:uid="{00000000-0005-0000-0000-0000180D0000}"/>
    <cellStyle name="Calculation 9 2 16 2" xfId="4058" xr:uid="{00000000-0005-0000-0000-0000190D0000}"/>
    <cellStyle name="Calculation 9 2 17" xfId="4059" xr:uid="{00000000-0005-0000-0000-00001A0D0000}"/>
    <cellStyle name="Calculation 9 2 17 2" xfId="4060" xr:uid="{00000000-0005-0000-0000-00001B0D0000}"/>
    <cellStyle name="Calculation 9 2 18" xfId="4061" xr:uid="{00000000-0005-0000-0000-00001C0D0000}"/>
    <cellStyle name="Calculation 9 2 18 2" xfId="4062" xr:uid="{00000000-0005-0000-0000-00001D0D0000}"/>
    <cellStyle name="Calculation 9 2 19" xfId="4063" xr:uid="{00000000-0005-0000-0000-00001E0D0000}"/>
    <cellStyle name="Calculation 9 2 19 2" xfId="4064" xr:uid="{00000000-0005-0000-0000-00001F0D0000}"/>
    <cellStyle name="Calculation 9 2 2" xfId="4065" xr:uid="{00000000-0005-0000-0000-0000200D0000}"/>
    <cellStyle name="Calculation 9 2 2 10" xfId="4066" xr:uid="{00000000-0005-0000-0000-0000210D0000}"/>
    <cellStyle name="Calculation 9 2 2 10 2" xfId="4067" xr:uid="{00000000-0005-0000-0000-0000220D0000}"/>
    <cellStyle name="Calculation 9 2 2 11" xfId="4068" xr:uid="{00000000-0005-0000-0000-0000230D0000}"/>
    <cellStyle name="Calculation 9 2 2 11 2" xfId="4069" xr:uid="{00000000-0005-0000-0000-0000240D0000}"/>
    <cellStyle name="Calculation 9 2 2 12" xfId="4070" xr:uid="{00000000-0005-0000-0000-0000250D0000}"/>
    <cellStyle name="Calculation 9 2 2 12 2" xfId="4071" xr:uid="{00000000-0005-0000-0000-0000260D0000}"/>
    <cellStyle name="Calculation 9 2 2 13" xfId="4072" xr:uid="{00000000-0005-0000-0000-0000270D0000}"/>
    <cellStyle name="Calculation 9 2 2 13 2" xfId="4073" xr:uid="{00000000-0005-0000-0000-0000280D0000}"/>
    <cellStyle name="Calculation 9 2 2 14" xfId="4074" xr:uid="{00000000-0005-0000-0000-0000290D0000}"/>
    <cellStyle name="Calculation 9 2 2 14 2" xfId="4075" xr:uid="{00000000-0005-0000-0000-00002A0D0000}"/>
    <cellStyle name="Calculation 9 2 2 15" xfId="4076" xr:uid="{00000000-0005-0000-0000-00002B0D0000}"/>
    <cellStyle name="Calculation 9 2 2 15 2" xfId="4077" xr:uid="{00000000-0005-0000-0000-00002C0D0000}"/>
    <cellStyle name="Calculation 9 2 2 16" xfId="4078" xr:uid="{00000000-0005-0000-0000-00002D0D0000}"/>
    <cellStyle name="Calculation 9 2 2 16 2" xfId="4079" xr:uid="{00000000-0005-0000-0000-00002E0D0000}"/>
    <cellStyle name="Calculation 9 2 2 17" xfId="4080" xr:uid="{00000000-0005-0000-0000-00002F0D0000}"/>
    <cellStyle name="Calculation 9 2 2 17 2" xfId="4081" xr:uid="{00000000-0005-0000-0000-0000300D0000}"/>
    <cellStyle name="Calculation 9 2 2 18" xfId="4082" xr:uid="{00000000-0005-0000-0000-0000310D0000}"/>
    <cellStyle name="Calculation 9 2 2 18 2" xfId="4083" xr:uid="{00000000-0005-0000-0000-0000320D0000}"/>
    <cellStyle name="Calculation 9 2 2 19" xfId="4084" xr:uid="{00000000-0005-0000-0000-0000330D0000}"/>
    <cellStyle name="Calculation 9 2 2 19 2" xfId="4085" xr:uid="{00000000-0005-0000-0000-0000340D0000}"/>
    <cellStyle name="Calculation 9 2 2 2" xfId="4086" xr:uid="{00000000-0005-0000-0000-0000350D0000}"/>
    <cellStyle name="Calculation 9 2 2 2 10" xfId="4087" xr:uid="{00000000-0005-0000-0000-0000360D0000}"/>
    <cellStyle name="Calculation 9 2 2 2 10 2" xfId="4088" xr:uid="{00000000-0005-0000-0000-0000370D0000}"/>
    <cellStyle name="Calculation 9 2 2 2 11" xfId="4089" xr:uid="{00000000-0005-0000-0000-0000380D0000}"/>
    <cellStyle name="Calculation 9 2 2 2 11 2" xfId="4090" xr:uid="{00000000-0005-0000-0000-0000390D0000}"/>
    <cellStyle name="Calculation 9 2 2 2 12" xfId="4091" xr:uid="{00000000-0005-0000-0000-00003A0D0000}"/>
    <cellStyle name="Calculation 9 2 2 2 12 2" xfId="4092" xr:uid="{00000000-0005-0000-0000-00003B0D0000}"/>
    <cellStyle name="Calculation 9 2 2 2 13" xfId="4093" xr:uid="{00000000-0005-0000-0000-00003C0D0000}"/>
    <cellStyle name="Calculation 9 2 2 2 13 2" xfId="4094" xr:uid="{00000000-0005-0000-0000-00003D0D0000}"/>
    <cellStyle name="Calculation 9 2 2 2 14" xfId="4095" xr:uid="{00000000-0005-0000-0000-00003E0D0000}"/>
    <cellStyle name="Calculation 9 2 2 2 14 2" xfId="4096" xr:uid="{00000000-0005-0000-0000-00003F0D0000}"/>
    <cellStyle name="Calculation 9 2 2 2 15" xfId="4097" xr:uid="{00000000-0005-0000-0000-0000400D0000}"/>
    <cellStyle name="Calculation 9 2 2 2 15 2" xfId="4098" xr:uid="{00000000-0005-0000-0000-0000410D0000}"/>
    <cellStyle name="Calculation 9 2 2 2 16" xfId="4099" xr:uid="{00000000-0005-0000-0000-0000420D0000}"/>
    <cellStyle name="Calculation 9 2 2 2 16 2" xfId="4100" xr:uid="{00000000-0005-0000-0000-0000430D0000}"/>
    <cellStyle name="Calculation 9 2 2 2 17" xfId="4101" xr:uid="{00000000-0005-0000-0000-0000440D0000}"/>
    <cellStyle name="Calculation 9 2 2 2 17 2" xfId="4102" xr:uid="{00000000-0005-0000-0000-0000450D0000}"/>
    <cellStyle name="Calculation 9 2 2 2 18" xfId="4103" xr:uid="{00000000-0005-0000-0000-0000460D0000}"/>
    <cellStyle name="Calculation 9 2 2 2 18 2" xfId="4104" xr:uid="{00000000-0005-0000-0000-0000470D0000}"/>
    <cellStyle name="Calculation 9 2 2 2 19" xfId="4105" xr:uid="{00000000-0005-0000-0000-0000480D0000}"/>
    <cellStyle name="Calculation 9 2 2 2 2" xfId="4106" xr:uid="{00000000-0005-0000-0000-0000490D0000}"/>
    <cellStyle name="Calculation 9 2 2 2 2 2" xfId="4107" xr:uid="{00000000-0005-0000-0000-00004A0D0000}"/>
    <cellStyle name="Calculation 9 2 2 2 3" xfId="4108" xr:uid="{00000000-0005-0000-0000-00004B0D0000}"/>
    <cellStyle name="Calculation 9 2 2 2 3 2" xfId="4109" xr:uid="{00000000-0005-0000-0000-00004C0D0000}"/>
    <cellStyle name="Calculation 9 2 2 2 4" xfId="4110" xr:uid="{00000000-0005-0000-0000-00004D0D0000}"/>
    <cellStyle name="Calculation 9 2 2 2 4 2" xfId="4111" xr:uid="{00000000-0005-0000-0000-00004E0D0000}"/>
    <cellStyle name="Calculation 9 2 2 2 5" xfId="4112" xr:uid="{00000000-0005-0000-0000-00004F0D0000}"/>
    <cellStyle name="Calculation 9 2 2 2 5 2" xfId="4113" xr:uid="{00000000-0005-0000-0000-0000500D0000}"/>
    <cellStyle name="Calculation 9 2 2 2 6" xfId="4114" xr:uid="{00000000-0005-0000-0000-0000510D0000}"/>
    <cellStyle name="Calculation 9 2 2 2 6 2" xfId="4115" xr:uid="{00000000-0005-0000-0000-0000520D0000}"/>
    <cellStyle name="Calculation 9 2 2 2 7" xfId="4116" xr:uid="{00000000-0005-0000-0000-0000530D0000}"/>
    <cellStyle name="Calculation 9 2 2 2 7 2" xfId="4117" xr:uid="{00000000-0005-0000-0000-0000540D0000}"/>
    <cellStyle name="Calculation 9 2 2 2 8" xfId="4118" xr:uid="{00000000-0005-0000-0000-0000550D0000}"/>
    <cellStyle name="Calculation 9 2 2 2 8 2" xfId="4119" xr:uid="{00000000-0005-0000-0000-0000560D0000}"/>
    <cellStyle name="Calculation 9 2 2 2 9" xfId="4120" xr:uid="{00000000-0005-0000-0000-0000570D0000}"/>
    <cellStyle name="Calculation 9 2 2 2 9 2" xfId="4121" xr:uid="{00000000-0005-0000-0000-0000580D0000}"/>
    <cellStyle name="Calculation 9 2 2 20" xfId="4122" xr:uid="{00000000-0005-0000-0000-0000590D0000}"/>
    <cellStyle name="Calculation 9 2 2 3" xfId="4123" xr:uid="{00000000-0005-0000-0000-00005A0D0000}"/>
    <cellStyle name="Calculation 9 2 2 3 10" xfId="4124" xr:uid="{00000000-0005-0000-0000-00005B0D0000}"/>
    <cellStyle name="Calculation 9 2 2 3 10 2" xfId="4125" xr:uid="{00000000-0005-0000-0000-00005C0D0000}"/>
    <cellStyle name="Calculation 9 2 2 3 11" xfId="4126" xr:uid="{00000000-0005-0000-0000-00005D0D0000}"/>
    <cellStyle name="Calculation 9 2 2 3 11 2" xfId="4127" xr:uid="{00000000-0005-0000-0000-00005E0D0000}"/>
    <cellStyle name="Calculation 9 2 2 3 12" xfId="4128" xr:uid="{00000000-0005-0000-0000-00005F0D0000}"/>
    <cellStyle name="Calculation 9 2 2 3 12 2" xfId="4129" xr:uid="{00000000-0005-0000-0000-0000600D0000}"/>
    <cellStyle name="Calculation 9 2 2 3 13" xfId="4130" xr:uid="{00000000-0005-0000-0000-0000610D0000}"/>
    <cellStyle name="Calculation 9 2 2 3 13 2" xfId="4131" xr:uid="{00000000-0005-0000-0000-0000620D0000}"/>
    <cellStyle name="Calculation 9 2 2 3 14" xfId="4132" xr:uid="{00000000-0005-0000-0000-0000630D0000}"/>
    <cellStyle name="Calculation 9 2 2 3 14 2" xfId="4133" xr:uid="{00000000-0005-0000-0000-0000640D0000}"/>
    <cellStyle name="Calculation 9 2 2 3 15" xfId="4134" xr:uid="{00000000-0005-0000-0000-0000650D0000}"/>
    <cellStyle name="Calculation 9 2 2 3 15 2" xfId="4135" xr:uid="{00000000-0005-0000-0000-0000660D0000}"/>
    <cellStyle name="Calculation 9 2 2 3 16" xfId="4136" xr:uid="{00000000-0005-0000-0000-0000670D0000}"/>
    <cellStyle name="Calculation 9 2 2 3 16 2" xfId="4137" xr:uid="{00000000-0005-0000-0000-0000680D0000}"/>
    <cellStyle name="Calculation 9 2 2 3 17" xfId="4138" xr:uid="{00000000-0005-0000-0000-0000690D0000}"/>
    <cellStyle name="Calculation 9 2 2 3 17 2" xfId="4139" xr:uid="{00000000-0005-0000-0000-00006A0D0000}"/>
    <cellStyle name="Calculation 9 2 2 3 18" xfId="4140" xr:uid="{00000000-0005-0000-0000-00006B0D0000}"/>
    <cellStyle name="Calculation 9 2 2 3 18 2" xfId="4141" xr:uid="{00000000-0005-0000-0000-00006C0D0000}"/>
    <cellStyle name="Calculation 9 2 2 3 19" xfId="4142" xr:uid="{00000000-0005-0000-0000-00006D0D0000}"/>
    <cellStyle name="Calculation 9 2 2 3 2" xfId="4143" xr:uid="{00000000-0005-0000-0000-00006E0D0000}"/>
    <cellStyle name="Calculation 9 2 2 3 2 2" xfId="4144" xr:uid="{00000000-0005-0000-0000-00006F0D0000}"/>
    <cellStyle name="Calculation 9 2 2 3 3" xfId="4145" xr:uid="{00000000-0005-0000-0000-0000700D0000}"/>
    <cellStyle name="Calculation 9 2 2 3 3 2" xfId="4146" xr:uid="{00000000-0005-0000-0000-0000710D0000}"/>
    <cellStyle name="Calculation 9 2 2 3 4" xfId="4147" xr:uid="{00000000-0005-0000-0000-0000720D0000}"/>
    <cellStyle name="Calculation 9 2 2 3 4 2" xfId="4148" xr:uid="{00000000-0005-0000-0000-0000730D0000}"/>
    <cellStyle name="Calculation 9 2 2 3 5" xfId="4149" xr:uid="{00000000-0005-0000-0000-0000740D0000}"/>
    <cellStyle name="Calculation 9 2 2 3 5 2" xfId="4150" xr:uid="{00000000-0005-0000-0000-0000750D0000}"/>
    <cellStyle name="Calculation 9 2 2 3 6" xfId="4151" xr:uid="{00000000-0005-0000-0000-0000760D0000}"/>
    <cellStyle name="Calculation 9 2 2 3 6 2" xfId="4152" xr:uid="{00000000-0005-0000-0000-0000770D0000}"/>
    <cellStyle name="Calculation 9 2 2 3 7" xfId="4153" xr:uid="{00000000-0005-0000-0000-0000780D0000}"/>
    <cellStyle name="Calculation 9 2 2 3 7 2" xfId="4154" xr:uid="{00000000-0005-0000-0000-0000790D0000}"/>
    <cellStyle name="Calculation 9 2 2 3 8" xfId="4155" xr:uid="{00000000-0005-0000-0000-00007A0D0000}"/>
    <cellStyle name="Calculation 9 2 2 3 8 2" xfId="4156" xr:uid="{00000000-0005-0000-0000-00007B0D0000}"/>
    <cellStyle name="Calculation 9 2 2 3 9" xfId="4157" xr:uid="{00000000-0005-0000-0000-00007C0D0000}"/>
    <cellStyle name="Calculation 9 2 2 3 9 2" xfId="4158" xr:uid="{00000000-0005-0000-0000-00007D0D0000}"/>
    <cellStyle name="Calculation 9 2 2 4" xfId="4159" xr:uid="{00000000-0005-0000-0000-00007E0D0000}"/>
    <cellStyle name="Calculation 9 2 2 4 10" xfId="4160" xr:uid="{00000000-0005-0000-0000-00007F0D0000}"/>
    <cellStyle name="Calculation 9 2 2 4 10 2" xfId="4161" xr:uid="{00000000-0005-0000-0000-0000800D0000}"/>
    <cellStyle name="Calculation 9 2 2 4 11" xfId="4162" xr:uid="{00000000-0005-0000-0000-0000810D0000}"/>
    <cellStyle name="Calculation 9 2 2 4 11 2" xfId="4163" xr:uid="{00000000-0005-0000-0000-0000820D0000}"/>
    <cellStyle name="Calculation 9 2 2 4 12" xfId="4164" xr:uid="{00000000-0005-0000-0000-0000830D0000}"/>
    <cellStyle name="Calculation 9 2 2 4 12 2" xfId="4165" xr:uid="{00000000-0005-0000-0000-0000840D0000}"/>
    <cellStyle name="Calculation 9 2 2 4 13" xfId="4166" xr:uid="{00000000-0005-0000-0000-0000850D0000}"/>
    <cellStyle name="Calculation 9 2 2 4 13 2" xfId="4167" xr:uid="{00000000-0005-0000-0000-0000860D0000}"/>
    <cellStyle name="Calculation 9 2 2 4 14" xfId="4168" xr:uid="{00000000-0005-0000-0000-0000870D0000}"/>
    <cellStyle name="Calculation 9 2 2 4 14 2" xfId="4169" xr:uid="{00000000-0005-0000-0000-0000880D0000}"/>
    <cellStyle name="Calculation 9 2 2 4 15" xfId="4170" xr:uid="{00000000-0005-0000-0000-0000890D0000}"/>
    <cellStyle name="Calculation 9 2 2 4 15 2" xfId="4171" xr:uid="{00000000-0005-0000-0000-00008A0D0000}"/>
    <cellStyle name="Calculation 9 2 2 4 16" xfId="4172" xr:uid="{00000000-0005-0000-0000-00008B0D0000}"/>
    <cellStyle name="Calculation 9 2 2 4 2" xfId="4173" xr:uid="{00000000-0005-0000-0000-00008C0D0000}"/>
    <cellStyle name="Calculation 9 2 2 4 2 2" xfId="4174" xr:uid="{00000000-0005-0000-0000-00008D0D0000}"/>
    <cellStyle name="Calculation 9 2 2 4 3" xfId="4175" xr:uid="{00000000-0005-0000-0000-00008E0D0000}"/>
    <cellStyle name="Calculation 9 2 2 4 3 2" xfId="4176" xr:uid="{00000000-0005-0000-0000-00008F0D0000}"/>
    <cellStyle name="Calculation 9 2 2 4 4" xfId="4177" xr:uid="{00000000-0005-0000-0000-0000900D0000}"/>
    <cellStyle name="Calculation 9 2 2 4 4 2" xfId="4178" xr:uid="{00000000-0005-0000-0000-0000910D0000}"/>
    <cellStyle name="Calculation 9 2 2 4 5" xfId="4179" xr:uid="{00000000-0005-0000-0000-0000920D0000}"/>
    <cellStyle name="Calculation 9 2 2 4 5 2" xfId="4180" xr:uid="{00000000-0005-0000-0000-0000930D0000}"/>
    <cellStyle name="Calculation 9 2 2 4 6" xfId="4181" xr:uid="{00000000-0005-0000-0000-0000940D0000}"/>
    <cellStyle name="Calculation 9 2 2 4 6 2" xfId="4182" xr:uid="{00000000-0005-0000-0000-0000950D0000}"/>
    <cellStyle name="Calculation 9 2 2 4 7" xfId="4183" xr:uid="{00000000-0005-0000-0000-0000960D0000}"/>
    <cellStyle name="Calculation 9 2 2 4 7 2" xfId="4184" xr:uid="{00000000-0005-0000-0000-0000970D0000}"/>
    <cellStyle name="Calculation 9 2 2 4 8" xfId="4185" xr:uid="{00000000-0005-0000-0000-0000980D0000}"/>
    <cellStyle name="Calculation 9 2 2 4 8 2" xfId="4186" xr:uid="{00000000-0005-0000-0000-0000990D0000}"/>
    <cellStyle name="Calculation 9 2 2 4 9" xfId="4187" xr:uid="{00000000-0005-0000-0000-00009A0D0000}"/>
    <cellStyle name="Calculation 9 2 2 4 9 2" xfId="4188" xr:uid="{00000000-0005-0000-0000-00009B0D0000}"/>
    <cellStyle name="Calculation 9 2 2 5" xfId="4189" xr:uid="{00000000-0005-0000-0000-00009C0D0000}"/>
    <cellStyle name="Calculation 9 2 2 5 10" xfId="4190" xr:uid="{00000000-0005-0000-0000-00009D0D0000}"/>
    <cellStyle name="Calculation 9 2 2 5 10 2" xfId="4191" xr:uid="{00000000-0005-0000-0000-00009E0D0000}"/>
    <cellStyle name="Calculation 9 2 2 5 11" xfId="4192" xr:uid="{00000000-0005-0000-0000-00009F0D0000}"/>
    <cellStyle name="Calculation 9 2 2 5 11 2" xfId="4193" xr:uid="{00000000-0005-0000-0000-0000A00D0000}"/>
    <cellStyle name="Calculation 9 2 2 5 12" xfId="4194" xr:uid="{00000000-0005-0000-0000-0000A10D0000}"/>
    <cellStyle name="Calculation 9 2 2 5 12 2" xfId="4195" xr:uid="{00000000-0005-0000-0000-0000A20D0000}"/>
    <cellStyle name="Calculation 9 2 2 5 13" xfId="4196" xr:uid="{00000000-0005-0000-0000-0000A30D0000}"/>
    <cellStyle name="Calculation 9 2 2 5 13 2" xfId="4197" xr:uid="{00000000-0005-0000-0000-0000A40D0000}"/>
    <cellStyle name="Calculation 9 2 2 5 14" xfId="4198" xr:uid="{00000000-0005-0000-0000-0000A50D0000}"/>
    <cellStyle name="Calculation 9 2 2 5 14 2" xfId="4199" xr:uid="{00000000-0005-0000-0000-0000A60D0000}"/>
    <cellStyle name="Calculation 9 2 2 5 15" xfId="4200" xr:uid="{00000000-0005-0000-0000-0000A70D0000}"/>
    <cellStyle name="Calculation 9 2 2 5 15 2" xfId="4201" xr:uid="{00000000-0005-0000-0000-0000A80D0000}"/>
    <cellStyle name="Calculation 9 2 2 5 16" xfId="4202" xr:uid="{00000000-0005-0000-0000-0000A90D0000}"/>
    <cellStyle name="Calculation 9 2 2 5 2" xfId="4203" xr:uid="{00000000-0005-0000-0000-0000AA0D0000}"/>
    <cellStyle name="Calculation 9 2 2 5 2 2" xfId="4204" xr:uid="{00000000-0005-0000-0000-0000AB0D0000}"/>
    <cellStyle name="Calculation 9 2 2 5 3" xfId="4205" xr:uid="{00000000-0005-0000-0000-0000AC0D0000}"/>
    <cellStyle name="Calculation 9 2 2 5 3 2" xfId="4206" xr:uid="{00000000-0005-0000-0000-0000AD0D0000}"/>
    <cellStyle name="Calculation 9 2 2 5 4" xfId="4207" xr:uid="{00000000-0005-0000-0000-0000AE0D0000}"/>
    <cellStyle name="Calculation 9 2 2 5 4 2" xfId="4208" xr:uid="{00000000-0005-0000-0000-0000AF0D0000}"/>
    <cellStyle name="Calculation 9 2 2 5 5" xfId="4209" xr:uid="{00000000-0005-0000-0000-0000B00D0000}"/>
    <cellStyle name="Calculation 9 2 2 5 5 2" xfId="4210" xr:uid="{00000000-0005-0000-0000-0000B10D0000}"/>
    <cellStyle name="Calculation 9 2 2 5 6" xfId="4211" xr:uid="{00000000-0005-0000-0000-0000B20D0000}"/>
    <cellStyle name="Calculation 9 2 2 5 6 2" xfId="4212" xr:uid="{00000000-0005-0000-0000-0000B30D0000}"/>
    <cellStyle name="Calculation 9 2 2 5 7" xfId="4213" xr:uid="{00000000-0005-0000-0000-0000B40D0000}"/>
    <cellStyle name="Calculation 9 2 2 5 7 2" xfId="4214" xr:uid="{00000000-0005-0000-0000-0000B50D0000}"/>
    <cellStyle name="Calculation 9 2 2 5 8" xfId="4215" xr:uid="{00000000-0005-0000-0000-0000B60D0000}"/>
    <cellStyle name="Calculation 9 2 2 5 8 2" xfId="4216" xr:uid="{00000000-0005-0000-0000-0000B70D0000}"/>
    <cellStyle name="Calculation 9 2 2 5 9" xfId="4217" xr:uid="{00000000-0005-0000-0000-0000B80D0000}"/>
    <cellStyle name="Calculation 9 2 2 5 9 2" xfId="4218" xr:uid="{00000000-0005-0000-0000-0000B90D0000}"/>
    <cellStyle name="Calculation 9 2 2 6" xfId="4219" xr:uid="{00000000-0005-0000-0000-0000BA0D0000}"/>
    <cellStyle name="Calculation 9 2 2 6 10" xfId="4220" xr:uid="{00000000-0005-0000-0000-0000BB0D0000}"/>
    <cellStyle name="Calculation 9 2 2 6 10 2" xfId="4221" xr:uid="{00000000-0005-0000-0000-0000BC0D0000}"/>
    <cellStyle name="Calculation 9 2 2 6 11" xfId="4222" xr:uid="{00000000-0005-0000-0000-0000BD0D0000}"/>
    <cellStyle name="Calculation 9 2 2 6 11 2" xfId="4223" xr:uid="{00000000-0005-0000-0000-0000BE0D0000}"/>
    <cellStyle name="Calculation 9 2 2 6 12" xfId="4224" xr:uid="{00000000-0005-0000-0000-0000BF0D0000}"/>
    <cellStyle name="Calculation 9 2 2 6 12 2" xfId="4225" xr:uid="{00000000-0005-0000-0000-0000C00D0000}"/>
    <cellStyle name="Calculation 9 2 2 6 13" xfId="4226" xr:uid="{00000000-0005-0000-0000-0000C10D0000}"/>
    <cellStyle name="Calculation 9 2 2 6 13 2" xfId="4227" xr:uid="{00000000-0005-0000-0000-0000C20D0000}"/>
    <cellStyle name="Calculation 9 2 2 6 14" xfId="4228" xr:uid="{00000000-0005-0000-0000-0000C30D0000}"/>
    <cellStyle name="Calculation 9 2 2 6 14 2" xfId="4229" xr:uid="{00000000-0005-0000-0000-0000C40D0000}"/>
    <cellStyle name="Calculation 9 2 2 6 15" xfId="4230" xr:uid="{00000000-0005-0000-0000-0000C50D0000}"/>
    <cellStyle name="Calculation 9 2 2 6 2" xfId="4231" xr:uid="{00000000-0005-0000-0000-0000C60D0000}"/>
    <cellStyle name="Calculation 9 2 2 6 2 2" xfId="4232" xr:uid="{00000000-0005-0000-0000-0000C70D0000}"/>
    <cellStyle name="Calculation 9 2 2 6 3" xfId="4233" xr:uid="{00000000-0005-0000-0000-0000C80D0000}"/>
    <cellStyle name="Calculation 9 2 2 6 3 2" xfId="4234" xr:uid="{00000000-0005-0000-0000-0000C90D0000}"/>
    <cellStyle name="Calculation 9 2 2 6 4" xfId="4235" xr:uid="{00000000-0005-0000-0000-0000CA0D0000}"/>
    <cellStyle name="Calculation 9 2 2 6 4 2" xfId="4236" xr:uid="{00000000-0005-0000-0000-0000CB0D0000}"/>
    <cellStyle name="Calculation 9 2 2 6 5" xfId="4237" xr:uid="{00000000-0005-0000-0000-0000CC0D0000}"/>
    <cellStyle name="Calculation 9 2 2 6 5 2" xfId="4238" xr:uid="{00000000-0005-0000-0000-0000CD0D0000}"/>
    <cellStyle name="Calculation 9 2 2 6 6" xfId="4239" xr:uid="{00000000-0005-0000-0000-0000CE0D0000}"/>
    <cellStyle name="Calculation 9 2 2 6 6 2" xfId="4240" xr:uid="{00000000-0005-0000-0000-0000CF0D0000}"/>
    <cellStyle name="Calculation 9 2 2 6 7" xfId="4241" xr:uid="{00000000-0005-0000-0000-0000D00D0000}"/>
    <cellStyle name="Calculation 9 2 2 6 7 2" xfId="4242" xr:uid="{00000000-0005-0000-0000-0000D10D0000}"/>
    <cellStyle name="Calculation 9 2 2 6 8" xfId="4243" xr:uid="{00000000-0005-0000-0000-0000D20D0000}"/>
    <cellStyle name="Calculation 9 2 2 6 8 2" xfId="4244" xr:uid="{00000000-0005-0000-0000-0000D30D0000}"/>
    <cellStyle name="Calculation 9 2 2 6 9" xfId="4245" xr:uid="{00000000-0005-0000-0000-0000D40D0000}"/>
    <cellStyle name="Calculation 9 2 2 6 9 2" xfId="4246" xr:uid="{00000000-0005-0000-0000-0000D50D0000}"/>
    <cellStyle name="Calculation 9 2 2 7" xfId="4247" xr:uid="{00000000-0005-0000-0000-0000D60D0000}"/>
    <cellStyle name="Calculation 9 2 2 7 2" xfId="4248" xr:uid="{00000000-0005-0000-0000-0000D70D0000}"/>
    <cellStyle name="Calculation 9 2 2 8" xfId="4249" xr:uid="{00000000-0005-0000-0000-0000D80D0000}"/>
    <cellStyle name="Calculation 9 2 2 8 2" xfId="4250" xr:uid="{00000000-0005-0000-0000-0000D90D0000}"/>
    <cellStyle name="Calculation 9 2 2 9" xfId="4251" xr:uid="{00000000-0005-0000-0000-0000DA0D0000}"/>
    <cellStyle name="Calculation 9 2 2 9 2" xfId="4252" xr:uid="{00000000-0005-0000-0000-0000DB0D0000}"/>
    <cellStyle name="Calculation 9 2 20" xfId="4253" xr:uid="{00000000-0005-0000-0000-0000DC0D0000}"/>
    <cellStyle name="Calculation 9 2 20 2" xfId="4254" xr:uid="{00000000-0005-0000-0000-0000DD0D0000}"/>
    <cellStyle name="Calculation 9 2 21" xfId="4255" xr:uid="{00000000-0005-0000-0000-0000DE0D0000}"/>
    <cellStyle name="Calculation 9 2 21 2" xfId="4256" xr:uid="{00000000-0005-0000-0000-0000DF0D0000}"/>
    <cellStyle name="Calculation 9 2 22" xfId="4257" xr:uid="{00000000-0005-0000-0000-0000E00D0000}"/>
    <cellStyle name="Calculation 9 2 22 2" xfId="4258" xr:uid="{00000000-0005-0000-0000-0000E10D0000}"/>
    <cellStyle name="Calculation 9 2 23" xfId="4259" xr:uid="{00000000-0005-0000-0000-0000E20D0000}"/>
    <cellStyle name="Calculation 9 2 23 2" xfId="4260" xr:uid="{00000000-0005-0000-0000-0000E30D0000}"/>
    <cellStyle name="Calculation 9 2 24" xfId="4261" xr:uid="{00000000-0005-0000-0000-0000E40D0000}"/>
    <cellStyle name="Calculation 9 2 24 2" xfId="4262" xr:uid="{00000000-0005-0000-0000-0000E50D0000}"/>
    <cellStyle name="Calculation 9 2 25" xfId="4263" xr:uid="{00000000-0005-0000-0000-0000E60D0000}"/>
    <cellStyle name="Calculation 9 2 25 2" xfId="4264" xr:uid="{00000000-0005-0000-0000-0000E70D0000}"/>
    <cellStyle name="Calculation 9 2 26" xfId="4265" xr:uid="{00000000-0005-0000-0000-0000E80D0000}"/>
    <cellStyle name="Calculation 9 2 26 2" xfId="4266" xr:uid="{00000000-0005-0000-0000-0000E90D0000}"/>
    <cellStyle name="Calculation 9 2 27" xfId="4267" xr:uid="{00000000-0005-0000-0000-0000EA0D0000}"/>
    <cellStyle name="Calculation 9 2 3" xfId="4268" xr:uid="{00000000-0005-0000-0000-0000EB0D0000}"/>
    <cellStyle name="Calculation 9 2 3 10" xfId="4269" xr:uid="{00000000-0005-0000-0000-0000EC0D0000}"/>
    <cellStyle name="Calculation 9 2 3 10 2" xfId="4270" xr:uid="{00000000-0005-0000-0000-0000ED0D0000}"/>
    <cellStyle name="Calculation 9 2 3 11" xfId="4271" xr:uid="{00000000-0005-0000-0000-0000EE0D0000}"/>
    <cellStyle name="Calculation 9 2 3 11 2" xfId="4272" xr:uid="{00000000-0005-0000-0000-0000EF0D0000}"/>
    <cellStyle name="Calculation 9 2 3 12" xfId="4273" xr:uid="{00000000-0005-0000-0000-0000F00D0000}"/>
    <cellStyle name="Calculation 9 2 3 12 2" xfId="4274" xr:uid="{00000000-0005-0000-0000-0000F10D0000}"/>
    <cellStyle name="Calculation 9 2 3 13" xfId="4275" xr:uid="{00000000-0005-0000-0000-0000F20D0000}"/>
    <cellStyle name="Calculation 9 2 3 13 2" xfId="4276" xr:uid="{00000000-0005-0000-0000-0000F30D0000}"/>
    <cellStyle name="Calculation 9 2 3 14" xfId="4277" xr:uid="{00000000-0005-0000-0000-0000F40D0000}"/>
    <cellStyle name="Calculation 9 2 3 14 2" xfId="4278" xr:uid="{00000000-0005-0000-0000-0000F50D0000}"/>
    <cellStyle name="Calculation 9 2 3 15" xfId="4279" xr:uid="{00000000-0005-0000-0000-0000F60D0000}"/>
    <cellStyle name="Calculation 9 2 3 15 2" xfId="4280" xr:uid="{00000000-0005-0000-0000-0000F70D0000}"/>
    <cellStyle name="Calculation 9 2 3 16" xfId="4281" xr:uid="{00000000-0005-0000-0000-0000F80D0000}"/>
    <cellStyle name="Calculation 9 2 3 16 2" xfId="4282" xr:uid="{00000000-0005-0000-0000-0000F90D0000}"/>
    <cellStyle name="Calculation 9 2 3 17" xfId="4283" xr:uid="{00000000-0005-0000-0000-0000FA0D0000}"/>
    <cellStyle name="Calculation 9 2 3 17 2" xfId="4284" xr:uid="{00000000-0005-0000-0000-0000FB0D0000}"/>
    <cellStyle name="Calculation 9 2 3 18" xfId="4285" xr:uid="{00000000-0005-0000-0000-0000FC0D0000}"/>
    <cellStyle name="Calculation 9 2 3 18 2" xfId="4286" xr:uid="{00000000-0005-0000-0000-0000FD0D0000}"/>
    <cellStyle name="Calculation 9 2 3 19" xfId="4287" xr:uid="{00000000-0005-0000-0000-0000FE0D0000}"/>
    <cellStyle name="Calculation 9 2 3 19 2" xfId="4288" xr:uid="{00000000-0005-0000-0000-0000FF0D0000}"/>
    <cellStyle name="Calculation 9 2 3 2" xfId="4289" xr:uid="{00000000-0005-0000-0000-0000000E0000}"/>
    <cellStyle name="Calculation 9 2 3 2 10" xfId="4290" xr:uid="{00000000-0005-0000-0000-0000010E0000}"/>
    <cellStyle name="Calculation 9 2 3 2 10 2" xfId="4291" xr:uid="{00000000-0005-0000-0000-0000020E0000}"/>
    <cellStyle name="Calculation 9 2 3 2 11" xfId="4292" xr:uid="{00000000-0005-0000-0000-0000030E0000}"/>
    <cellStyle name="Calculation 9 2 3 2 11 2" xfId="4293" xr:uid="{00000000-0005-0000-0000-0000040E0000}"/>
    <cellStyle name="Calculation 9 2 3 2 12" xfId="4294" xr:uid="{00000000-0005-0000-0000-0000050E0000}"/>
    <cellStyle name="Calculation 9 2 3 2 12 2" xfId="4295" xr:uid="{00000000-0005-0000-0000-0000060E0000}"/>
    <cellStyle name="Calculation 9 2 3 2 13" xfId="4296" xr:uid="{00000000-0005-0000-0000-0000070E0000}"/>
    <cellStyle name="Calculation 9 2 3 2 13 2" xfId="4297" xr:uid="{00000000-0005-0000-0000-0000080E0000}"/>
    <cellStyle name="Calculation 9 2 3 2 14" xfId="4298" xr:uid="{00000000-0005-0000-0000-0000090E0000}"/>
    <cellStyle name="Calculation 9 2 3 2 14 2" xfId="4299" xr:uid="{00000000-0005-0000-0000-00000A0E0000}"/>
    <cellStyle name="Calculation 9 2 3 2 15" xfId="4300" xr:uid="{00000000-0005-0000-0000-00000B0E0000}"/>
    <cellStyle name="Calculation 9 2 3 2 15 2" xfId="4301" xr:uid="{00000000-0005-0000-0000-00000C0E0000}"/>
    <cellStyle name="Calculation 9 2 3 2 16" xfId="4302" xr:uid="{00000000-0005-0000-0000-00000D0E0000}"/>
    <cellStyle name="Calculation 9 2 3 2 16 2" xfId="4303" xr:uid="{00000000-0005-0000-0000-00000E0E0000}"/>
    <cellStyle name="Calculation 9 2 3 2 17" xfId="4304" xr:uid="{00000000-0005-0000-0000-00000F0E0000}"/>
    <cellStyle name="Calculation 9 2 3 2 17 2" xfId="4305" xr:uid="{00000000-0005-0000-0000-0000100E0000}"/>
    <cellStyle name="Calculation 9 2 3 2 18" xfId="4306" xr:uid="{00000000-0005-0000-0000-0000110E0000}"/>
    <cellStyle name="Calculation 9 2 3 2 18 2" xfId="4307" xr:uid="{00000000-0005-0000-0000-0000120E0000}"/>
    <cellStyle name="Calculation 9 2 3 2 19" xfId="4308" xr:uid="{00000000-0005-0000-0000-0000130E0000}"/>
    <cellStyle name="Calculation 9 2 3 2 2" xfId="4309" xr:uid="{00000000-0005-0000-0000-0000140E0000}"/>
    <cellStyle name="Calculation 9 2 3 2 2 2" xfId="4310" xr:uid="{00000000-0005-0000-0000-0000150E0000}"/>
    <cellStyle name="Calculation 9 2 3 2 3" xfId="4311" xr:uid="{00000000-0005-0000-0000-0000160E0000}"/>
    <cellStyle name="Calculation 9 2 3 2 3 2" xfId="4312" xr:uid="{00000000-0005-0000-0000-0000170E0000}"/>
    <cellStyle name="Calculation 9 2 3 2 4" xfId="4313" xr:uid="{00000000-0005-0000-0000-0000180E0000}"/>
    <cellStyle name="Calculation 9 2 3 2 4 2" xfId="4314" xr:uid="{00000000-0005-0000-0000-0000190E0000}"/>
    <cellStyle name="Calculation 9 2 3 2 5" xfId="4315" xr:uid="{00000000-0005-0000-0000-00001A0E0000}"/>
    <cellStyle name="Calculation 9 2 3 2 5 2" xfId="4316" xr:uid="{00000000-0005-0000-0000-00001B0E0000}"/>
    <cellStyle name="Calculation 9 2 3 2 6" xfId="4317" xr:uid="{00000000-0005-0000-0000-00001C0E0000}"/>
    <cellStyle name="Calculation 9 2 3 2 6 2" xfId="4318" xr:uid="{00000000-0005-0000-0000-00001D0E0000}"/>
    <cellStyle name="Calculation 9 2 3 2 7" xfId="4319" xr:uid="{00000000-0005-0000-0000-00001E0E0000}"/>
    <cellStyle name="Calculation 9 2 3 2 7 2" xfId="4320" xr:uid="{00000000-0005-0000-0000-00001F0E0000}"/>
    <cellStyle name="Calculation 9 2 3 2 8" xfId="4321" xr:uid="{00000000-0005-0000-0000-0000200E0000}"/>
    <cellStyle name="Calculation 9 2 3 2 8 2" xfId="4322" xr:uid="{00000000-0005-0000-0000-0000210E0000}"/>
    <cellStyle name="Calculation 9 2 3 2 9" xfId="4323" xr:uid="{00000000-0005-0000-0000-0000220E0000}"/>
    <cellStyle name="Calculation 9 2 3 2 9 2" xfId="4324" xr:uid="{00000000-0005-0000-0000-0000230E0000}"/>
    <cellStyle name="Calculation 9 2 3 20" xfId="4325" xr:uid="{00000000-0005-0000-0000-0000240E0000}"/>
    <cellStyle name="Calculation 9 2 3 3" xfId="4326" xr:uid="{00000000-0005-0000-0000-0000250E0000}"/>
    <cellStyle name="Calculation 9 2 3 3 10" xfId="4327" xr:uid="{00000000-0005-0000-0000-0000260E0000}"/>
    <cellStyle name="Calculation 9 2 3 3 10 2" xfId="4328" xr:uid="{00000000-0005-0000-0000-0000270E0000}"/>
    <cellStyle name="Calculation 9 2 3 3 11" xfId="4329" xr:uid="{00000000-0005-0000-0000-0000280E0000}"/>
    <cellStyle name="Calculation 9 2 3 3 11 2" xfId="4330" xr:uid="{00000000-0005-0000-0000-0000290E0000}"/>
    <cellStyle name="Calculation 9 2 3 3 12" xfId="4331" xr:uid="{00000000-0005-0000-0000-00002A0E0000}"/>
    <cellStyle name="Calculation 9 2 3 3 12 2" xfId="4332" xr:uid="{00000000-0005-0000-0000-00002B0E0000}"/>
    <cellStyle name="Calculation 9 2 3 3 13" xfId="4333" xr:uid="{00000000-0005-0000-0000-00002C0E0000}"/>
    <cellStyle name="Calculation 9 2 3 3 13 2" xfId="4334" xr:uid="{00000000-0005-0000-0000-00002D0E0000}"/>
    <cellStyle name="Calculation 9 2 3 3 14" xfId="4335" xr:uid="{00000000-0005-0000-0000-00002E0E0000}"/>
    <cellStyle name="Calculation 9 2 3 3 14 2" xfId="4336" xr:uid="{00000000-0005-0000-0000-00002F0E0000}"/>
    <cellStyle name="Calculation 9 2 3 3 15" xfId="4337" xr:uid="{00000000-0005-0000-0000-0000300E0000}"/>
    <cellStyle name="Calculation 9 2 3 3 15 2" xfId="4338" xr:uid="{00000000-0005-0000-0000-0000310E0000}"/>
    <cellStyle name="Calculation 9 2 3 3 16" xfId="4339" xr:uid="{00000000-0005-0000-0000-0000320E0000}"/>
    <cellStyle name="Calculation 9 2 3 3 16 2" xfId="4340" xr:uid="{00000000-0005-0000-0000-0000330E0000}"/>
    <cellStyle name="Calculation 9 2 3 3 17" xfId="4341" xr:uid="{00000000-0005-0000-0000-0000340E0000}"/>
    <cellStyle name="Calculation 9 2 3 3 17 2" xfId="4342" xr:uid="{00000000-0005-0000-0000-0000350E0000}"/>
    <cellStyle name="Calculation 9 2 3 3 18" xfId="4343" xr:uid="{00000000-0005-0000-0000-0000360E0000}"/>
    <cellStyle name="Calculation 9 2 3 3 18 2" xfId="4344" xr:uid="{00000000-0005-0000-0000-0000370E0000}"/>
    <cellStyle name="Calculation 9 2 3 3 19" xfId="4345" xr:uid="{00000000-0005-0000-0000-0000380E0000}"/>
    <cellStyle name="Calculation 9 2 3 3 2" xfId="4346" xr:uid="{00000000-0005-0000-0000-0000390E0000}"/>
    <cellStyle name="Calculation 9 2 3 3 2 2" xfId="4347" xr:uid="{00000000-0005-0000-0000-00003A0E0000}"/>
    <cellStyle name="Calculation 9 2 3 3 3" xfId="4348" xr:uid="{00000000-0005-0000-0000-00003B0E0000}"/>
    <cellStyle name="Calculation 9 2 3 3 3 2" xfId="4349" xr:uid="{00000000-0005-0000-0000-00003C0E0000}"/>
    <cellStyle name="Calculation 9 2 3 3 4" xfId="4350" xr:uid="{00000000-0005-0000-0000-00003D0E0000}"/>
    <cellStyle name="Calculation 9 2 3 3 4 2" xfId="4351" xr:uid="{00000000-0005-0000-0000-00003E0E0000}"/>
    <cellStyle name="Calculation 9 2 3 3 5" xfId="4352" xr:uid="{00000000-0005-0000-0000-00003F0E0000}"/>
    <cellStyle name="Calculation 9 2 3 3 5 2" xfId="4353" xr:uid="{00000000-0005-0000-0000-0000400E0000}"/>
    <cellStyle name="Calculation 9 2 3 3 6" xfId="4354" xr:uid="{00000000-0005-0000-0000-0000410E0000}"/>
    <cellStyle name="Calculation 9 2 3 3 6 2" xfId="4355" xr:uid="{00000000-0005-0000-0000-0000420E0000}"/>
    <cellStyle name="Calculation 9 2 3 3 7" xfId="4356" xr:uid="{00000000-0005-0000-0000-0000430E0000}"/>
    <cellStyle name="Calculation 9 2 3 3 7 2" xfId="4357" xr:uid="{00000000-0005-0000-0000-0000440E0000}"/>
    <cellStyle name="Calculation 9 2 3 3 8" xfId="4358" xr:uid="{00000000-0005-0000-0000-0000450E0000}"/>
    <cellStyle name="Calculation 9 2 3 3 8 2" xfId="4359" xr:uid="{00000000-0005-0000-0000-0000460E0000}"/>
    <cellStyle name="Calculation 9 2 3 3 9" xfId="4360" xr:uid="{00000000-0005-0000-0000-0000470E0000}"/>
    <cellStyle name="Calculation 9 2 3 3 9 2" xfId="4361" xr:uid="{00000000-0005-0000-0000-0000480E0000}"/>
    <cellStyle name="Calculation 9 2 3 4" xfId="4362" xr:uid="{00000000-0005-0000-0000-0000490E0000}"/>
    <cellStyle name="Calculation 9 2 3 4 10" xfId="4363" xr:uid="{00000000-0005-0000-0000-00004A0E0000}"/>
    <cellStyle name="Calculation 9 2 3 4 10 2" xfId="4364" xr:uid="{00000000-0005-0000-0000-00004B0E0000}"/>
    <cellStyle name="Calculation 9 2 3 4 11" xfId="4365" xr:uid="{00000000-0005-0000-0000-00004C0E0000}"/>
    <cellStyle name="Calculation 9 2 3 4 11 2" xfId="4366" xr:uid="{00000000-0005-0000-0000-00004D0E0000}"/>
    <cellStyle name="Calculation 9 2 3 4 12" xfId="4367" xr:uid="{00000000-0005-0000-0000-00004E0E0000}"/>
    <cellStyle name="Calculation 9 2 3 4 12 2" xfId="4368" xr:uid="{00000000-0005-0000-0000-00004F0E0000}"/>
    <cellStyle name="Calculation 9 2 3 4 13" xfId="4369" xr:uid="{00000000-0005-0000-0000-0000500E0000}"/>
    <cellStyle name="Calculation 9 2 3 4 13 2" xfId="4370" xr:uid="{00000000-0005-0000-0000-0000510E0000}"/>
    <cellStyle name="Calculation 9 2 3 4 14" xfId="4371" xr:uid="{00000000-0005-0000-0000-0000520E0000}"/>
    <cellStyle name="Calculation 9 2 3 4 14 2" xfId="4372" xr:uid="{00000000-0005-0000-0000-0000530E0000}"/>
    <cellStyle name="Calculation 9 2 3 4 15" xfId="4373" xr:uid="{00000000-0005-0000-0000-0000540E0000}"/>
    <cellStyle name="Calculation 9 2 3 4 15 2" xfId="4374" xr:uid="{00000000-0005-0000-0000-0000550E0000}"/>
    <cellStyle name="Calculation 9 2 3 4 16" xfId="4375" xr:uid="{00000000-0005-0000-0000-0000560E0000}"/>
    <cellStyle name="Calculation 9 2 3 4 2" xfId="4376" xr:uid="{00000000-0005-0000-0000-0000570E0000}"/>
    <cellStyle name="Calculation 9 2 3 4 2 2" xfId="4377" xr:uid="{00000000-0005-0000-0000-0000580E0000}"/>
    <cellStyle name="Calculation 9 2 3 4 3" xfId="4378" xr:uid="{00000000-0005-0000-0000-0000590E0000}"/>
    <cellStyle name="Calculation 9 2 3 4 3 2" xfId="4379" xr:uid="{00000000-0005-0000-0000-00005A0E0000}"/>
    <cellStyle name="Calculation 9 2 3 4 4" xfId="4380" xr:uid="{00000000-0005-0000-0000-00005B0E0000}"/>
    <cellStyle name="Calculation 9 2 3 4 4 2" xfId="4381" xr:uid="{00000000-0005-0000-0000-00005C0E0000}"/>
    <cellStyle name="Calculation 9 2 3 4 5" xfId="4382" xr:uid="{00000000-0005-0000-0000-00005D0E0000}"/>
    <cellStyle name="Calculation 9 2 3 4 5 2" xfId="4383" xr:uid="{00000000-0005-0000-0000-00005E0E0000}"/>
    <cellStyle name="Calculation 9 2 3 4 6" xfId="4384" xr:uid="{00000000-0005-0000-0000-00005F0E0000}"/>
    <cellStyle name="Calculation 9 2 3 4 6 2" xfId="4385" xr:uid="{00000000-0005-0000-0000-0000600E0000}"/>
    <cellStyle name="Calculation 9 2 3 4 7" xfId="4386" xr:uid="{00000000-0005-0000-0000-0000610E0000}"/>
    <cellStyle name="Calculation 9 2 3 4 7 2" xfId="4387" xr:uid="{00000000-0005-0000-0000-0000620E0000}"/>
    <cellStyle name="Calculation 9 2 3 4 8" xfId="4388" xr:uid="{00000000-0005-0000-0000-0000630E0000}"/>
    <cellStyle name="Calculation 9 2 3 4 8 2" xfId="4389" xr:uid="{00000000-0005-0000-0000-0000640E0000}"/>
    <cellStyle name="Calculation 9 2 3 4 9" xfId="4390" xr:uid="{00000000-0005-0000-0000-0000650E0000}"/>
    <cellStyle name="Calculation 9 2 3 4 9 2" xfId="4391" xr:uid="{00000000-0005-0000-0000-0000660E0000}"/>
    <cellStyle name="Calculation 9 2 3 5" xfId="4392" xr:uid="{00000000-0005-0000-0000-0000670E0000}"/>
    <cellStyle name="Calculation 9 2 3 5 10" xfId="4393" xr:uid="{00000000-0005-0000-0000-0000680E0000}"/>
    <cellStyle name="Calculation 9 2 3 5 10 2" xfId="4394" xr:uid="{00000000-0005-0000-0000-0000690E0000}"/>
    <cellStyle name="Calculation 9 2 3 5 11" xfId="4395" xr:uid="{00000000-0005-0000-0000-00006A0E0000}"/>
    <cellStyle name="Calculation 9 2 3 5 11 2" xfId="4396" xr:uid="{00000000-0005-0000-0000-00006B0E0000}"/>
    <cellStyle name="Calculation 9 2 3 5 12" xfId="4397" xr:uid="{00000000-0005-0000-0000-00006C0E0000}"/>
    <cellStyle name="Calculation 9 2 3 5 12 2" xfId="4398" xr:uid="{00000000-0005-0000-0000-00006D0E0000}"/>
    <cellStyle name="Calculation 9 2 3 5 13" xfId="4399" xr:uid="{00000000-0005-0000-0000-00006E0E0000}"/>
    <cellStyle name="Calculation 9 2 3 5 13 2" xfId="4400" xr:uid="{00000000-0005-0000-0000-00006F0E0000}"/>
    <cellStyle name="Calculation 9 2 3 5 14" xfId="4401" xr:uid="{00000000-0005-0000-0000-0000700E0000}"/>
    <cellStyle name="Calculation 9 2 3 5 14 2" xfId="4402" xr:uid="{00000000-0005-0000-0000-0000710E0000}"/>
    <cellStyle name="Calculation 9 2 3 5 15" xfId="4403" xr:uid="{00000000-0005-0000-0000-0000720E0000}"/>
    <cellStyle name="Calculation 9 2 3 5 15 2" xfId="4404" xr:uid="{00000000-0005-0000-0000-0000730E0000}"/>
    <cellStyle name="Calculation 9 2 3 5 16" xfId="4405" xr:uid="{00000000-0005-0000-0000-0000740E0000}"/>
    <cellStyle name="Calculation 9 2 3 5 2" xfId="4406" xr:uid="{00000000-0005-0000-0000-0000750E0000}"/>
    <cellStyle name="Calculation 9 2 3 5 2 2" xfId="4407" xr:uid="{00000000-0005-0000-0000-0000760E0000}"/>
    <cellStyle name="Calculation 9 2 3 5 3" xfId="4408" xr:uid="{00000000-0005-0000-0000-0000770E0000}"/>
    <cellStyle name="Calculation 9 2 3 5 3 2" xfId="4409" xr:uid="{00000000-0005-0000-0000-0000780E0000}"/>
    <cellStyle name="Calculation 9 2 3 5 4" xfId="4410" xr:uid="{00000000-0005-0000-0000-0000790E0000}"/>
    <cellStyle name="Calculation 9 2 3 5 4 2" xfId="4411" xr:uid="{00000000-0005-0000-0000-00007A0E0000}"/>
    <cellStyle name="Calculation 9 2 3 5 5" xfId="4412" xr:uid="{00000000-0005-0000-0000-00007B0E0000}"/>
    <cellStyle name="Calculation 9 2 3 5 5 2" xfId="4413" xr:uid="{00000000-0005-0000-0000-00007C0E0000}"/>
    <cellStyle name="Calculation 9 2 3 5 6" xfId="4414" xr:uid="{00000000-0005-0000-0000-00007D0E0000}"/>
    <cellStyle name="Calculation 9 2 3 5 6 2" xfId="4415" xr:uid="{00000000-0005-0000-0000-00007E0E0000}"/>
    <cellStyle name="Calculation 9 2 3 5 7" xfId="4416" xr:uid="{00000000-0005-0000-0000-00007F0E0000}"/>
    <cellStyle name="Calculation 9 2 3 5 7 2" xfId="4417" xr:uid="{00000000-0005-0000-0000-0000800E0000}"/>
    <cellStyle name="Calculation 9 2 3 5 8" xfId="4418" xr:uid="{00000000-0005-0000-0000-0000810E0000}"/>
    <cellStyle name="Calculation 9 2 3 5 8 2" xfId="4419" xr:uid="{00000000-0005-0000-0000-0000820E0000}"/>
    <cellStyle name="Calculation 9 2 3 5 9" xfId="4420" xr:uid="{00000000-0005-0000-0000-0000830E0000}"/>
    <cellStyle name="Calculation 9 2 3 5 9 2" xfId="4421" xr:uid="{00000000-0005-0000-0000-0000840E0000}"/>
    <cellStyle name="Calculation 9 2 3 6" xfId="4422" xr:uid="{00000000-0005-0000-0000-0000850E0000}"/>
    <cellStyle name="Calculation 9 2 3 6 10" xfId="4423" xr:uid="{00000000-0005-0000-0000-0000860E0000}"/>
    <cellStyle name="Calculation 9 2 3 6 10 2" xfId="4424" xr:uid="{00000000-0005-0000-0000-0000870E0000}"/>
    <cellStyle name="Calculation 9 2 3 6 11" xfId="4425" xr:uid="{00000000-0005-0000-0000-0000880E0000}"/>
    <cellStyle name="Calculation 9 2 3 6 11 2" xfId="4426" xr:uid="{00000000-0005-0000-0000-0000890E0000}"/>
    <cellStyle name="Calculation 9 2 3 6 12" xfId="4427" xr:uid="{00000000-0005-0000-0000-00008A0E0000}"/>
    <cellStyle name="Calculation 9 2 3 6 12 2" xfId="4428" xr:uid="{00000000-0005-0000-0000-00008B0E0000}"/>
    <cellStyle name="Calculation 9 2 3 6 13" xfId="4429" xr:uid="{00000000-0005-0000-0000-00008C0E0000}"/>
    <cellStyle name="Calculation 9 2 3 6 13 2" xfId="4430" xr:uid="{00000000-0005-0000-0000-00008D0E0000}"/>
    <cellStyle name="Calculation 9 2 3 6 14" xfId="4431" xr:uid="{00000000-0005-0000-0000-00008E0E0000}"/>
    <cellStyle name="Calculation 9 2 3 6 14 2" xfId="4432" xr:uid="{00000000-0005-0000-0000-00008F0E0000}"/>
    <cellStyle name="Calculation 9 2 3 6 15" xfId="4433" xr:uid="{00000000-0005-0000-0000-0000900E0000}"/>
    <cellStyle name="Calculation 9 2 3 6 2" xfId="4434" xr:uid="{00000000-0005-0000-0000-0000910E0000}"/>
    <cellStyle name="Calculation 9 2 3 6 2 2" xfId="4435" xr:uid="{00000000-0005-0000-0000-0000920E0000}"/>
    <cellStyle name="Calculation 9 2 3 6 3" xfId="4436" xr:uid="{00000000-0005-0000-0000-0000930E0000}"/>
    <cellStyle name="Calculation 9 2 3 6 3 2" xfId="4437" xr:uid="{00000000-0005-0000-0000-0000940E0000}"/>
    <cellStyle name="Calculation 9 2 3 6 4" xfId="4438" xr:uid="{00000000-0005-0000-0000-0000950E0000}"/>
    <cellStyle name="Calculation 9 2 3 6 4 2" xfId="4439" xr:uid="{00000000-0005-0000-0000-0000960E0000}"/>
    <cellStyle name="Calculation 9 2 3 6 5" xfId="4440" xr:uid="{00000000-0005-0000-0000-0000970E0000}"/>
    <cellStyle name="Calculation 9 2 3 6 5 2" xfId="4441" xr:uid="{00000000-0005-0000-0000-0000980E0000}"/>
    <cellStyle name="Calculation 9 2 3 6 6" xfId="4442" xr:uid="{00000000-0005-0000-0000-0000990E0000}"/>
    <cellStyle name="Calculation 9 2 3 6 6 2" xfId="4443" xr:uid="{00000000-0005-0000-0000-00009A0E0000}"/>
    <cellStyle name="Calculation 9 2 3 6 7" xfId="4444" xr:uid="{00000000-0005-0000-0000-00009B0E0000}"/>
    <cellStyle name="Calculation 9 2 3 6 7 2" xfId="4445" xr:uid="{00000000-0005-0000-0000-00009C0E0000}"/>
    <cellStyle name="Calculation 9 2 3 6 8" xfId="4446" xr:uid="{00000000-0005-0000-0000-00009D0E0000}"/>
    <cellStyle name="Calculation 9 2 3 6 8 2" xfId="4447" xr:uid="{00000000-0005-0000-0000-00009E0E0000}"/>
    <cellStyle name="Calculation 9 2 3 6 9" xfId="4448" xr:uid="{00000000-0005-0000-0000-00009F0E0000}"/>
    <cellStyle name="Calculation 9 2 3 6 9 2" xfId="4449" xr:uid="{00000000-0005-0000-0000-0000A00E0000}"/>
    <cellStyle name="Calculation 9 2 3 7" xfId="4450" xr:uid="{00000000-0005-0000-0000-0000A10E0000}"/>
    <cellStyle name="Calculation 9 2 3 7 2" xfId="4451" xr:uid="{00000000-0005-0000-0000-0000A20E0000}"/>
    <cellStyle name="Calculation 9 2 3 8" xfId="4452" xr:uid="{00000000-0005-0000-0000-0000A30E0000}"/>
    <cellStyle name="Calculation 9 2 3 8 2" xfId="4453" xr:uid="{00000000-0005-0000-0000-0000A40E0000}"/>
    <cellStyle name="Calculation 9 2 3 9" xfId="4454" xr:uid="{00000000-0005-0000-0000-0000A50E0000}"/>
    <cellStyle name="Calculation 9 2 3 9 2" xfId="4455" xr:uid="{00000000-0005-0000-0000-0000A60E0000}"/>
    <cellStyle name="Calculation 9 2 4" xfId="4456" xr:uid="{00000000-0005-0000-0000-0000A70E0000}"/>
    <cellStyle name="Calculation 9 2 4 10" xfId="4457" xr:uid="{00000000-0005-0000-0000-0000A80E0000}"/>
    <cellStyle name="Calculation 9 2 4 10 2" xfId="4458" xr:uid="{00000000-0005-0000-0000-0000A90E0000}"/>
    <cellStyle name="Calculation 9 2 4 11" xfId="4459" xr:uid="{00000000-0005-0000-0000-0000AA0E0000}"/>
    <cellStyle name="Calculation 9 2 4 11 2" xfId="4460" xr:uid="{00000000-0005-0000-0000-0000AB0E0000}"/>
    <cellStyle name="Calculation 9 2 4 12" xfId="4461" xr:uid="{00000000-0005-0000-0000-0000AC0E0000}"/>
    <cellStyle name="Calculation 9 2 4 12 2" xfId="4462" xr:uid="{00000000-0005-0000-0000-0000AD0E0000}"/>
    <cellStyle name="Calculation 9 2 4 13" xfId="4463" xr:uid="{00000000-0005-0000-0000-0000AE0E0000}"/>
    <cellStyle name="Calculation 9 2 4 13 2" xfId="4464" xr:uid="{00000000-0005-0000-0000-0000AF0E0000}"/>
    <cellStyle name="Calculation 9 2 4 14" xfId="4465" xr:uid="{00000000-0005-0000-0000-0000B00E0000}"/>
    <cellStyle name="Calculation 9 2 4 14 2" xfId="4466" xr:uid="{00000000-0005-0000-0000-0000B10E0000}"/>
    <cellStyle name="Calculation 9 2 4 15" xfId="4467" xr:uid="{00000000-0005-0000-0000-0000B20E0000}"/>
    <cellStyle name="Calculation 9 2 4 15 2" xfId="4468" xr:uid="{00000000-0005-0000-0000-0000B30E0000}"/>
    <cellStyle name="Calculation 9 2 4 16" xfId="4469" xr:uid="{00000000-0005-0000-0000-0000B40E0000}"/>
    <cellStyle name="Calculation 9 2 4 16 2" xfId="4470" xr:uid="{00000000-0005-0000-0000-0000B50E0000}"/>
    <cellStyle name="Calculation 9 2 4 17" xfId="4471" xr:uid="{00000000-0005-0000-0000-0000B60E0000}"/>
    <cellStyle name="Calculation 9 2 4 17 2" xfId="4472" xr:uid="{00000000-0005-0000-0000-0000B70E0000}"/>
    <cellStyle name="Calculation 9 2 4 18" xfId="4473" xr:uid="{00000000-0005-0000-0000-0000B80E0000}"/>
    <cellStyle name="Calculation 9 2 4 18 2" xfId="4474" xr:uid="{00000000-0005-0000-0000-0000B90E0000}"/>
    <cellStyle name="Calculation 9 2 4 19" xfId="4475" xr:uid="{00000000-0005-0000-0000-0000BA0E0000}"/>
    <cellStyle name="Calculation 9 2 4 19 2" xfId="4476" xr:uid="{00000000-0005-0000-0000-0000BB0E0000}"/>
    <cellStyle name="Calculation 9 2 4 2" xfId="4477" xr:uid="{00000000-0005-0000-0000-0000BC0E0000}"/>
    <cellStyle name="Calculation 9 2 4 2 10" xfId="4478" xr:uid="{00000000-0005-0000-0000-0000BD0E0000}"/>
    <cellStyle name="Calculation 9 2 4 2 10 2" xfId="4479" xr:uid="{00000000-0005-0000-0000-0000BE0E0000}"/>
    <cellStyle name="Calculation 9 2 4 2 11" xfId="4480" xr:uid="{00000000-0005-0000-0000-0000BF0E0000}"/>
    <cellStyle name="Calculation 9 2 4 2 11 2" xfId="4481" xr:uid="{00000000-0005-0000-0000-0000C00E0000}"/>
    <cellStyle name="Calculation 9 2 4 2 12" xfId="4482" xr:uid="{00000000-0005-0000-0000-0000C10E0000}"/>
    <cellStyle name="Calculation 9 2 4 2 12 2" xfId="4483" xr:uid="{00000000-0005-0000-0000-0000C20E0000}"/>
    <cellStyle name="Calculation 9 2 4 2 13" xfId="4484" xr:uid="{00000000-0005-0000-0000-0000C30E0000}"/>
    <cellStyle name="Calculation 9 2 4 2 13 2" xfId="4485" xr:uid="{00000000-0005-0000-0000-0000C40E0000}"/>
    <cellStyle name="Calculation 9 2 4 2 14" xfId="4486" xr:uid="{00000000-0005-0000-0000-0000C50E0000}"/>
    <cellStyle name="Calculation 9 2 4 2 14 2" xfId="4487" xr:uid="{00000000-0005-0000-0000-0000C60E0000}"/>
    <cellStyle name="Calculation 9 2 4 2 15" xfId="4488" xr:uid="{00000000-0005-0000-0000-0000C70E0000}"/>
    <cellStyle name="Calculation 9 2 4 2 15 2" xfId="4489" xr:uid="{00000000-0005-0000-0000-0000C80E0000}"/>
    <cellStyle name="Calculation 9 2 4 2 16" xfId="4490" xr:uid="{00000000-0005-0000-0000-0000C90E0000}"/>
    <cellStyle name="Calculation 9 2 4 2 16 2" xfId="4491" xr:uid="{00000000-0005-0000-0000-0000CA0E0000}"/>
    <cellStyle name="Calculation 9 2 4 2 17" xfId="4492" xr:uid="{00000000-0005-0000-0000-0000CB0E0000}"/>
    <cellStyle name="Calculation 9 2 4 2 17 2" xfId="4493" xr:uid="{00000000-0005-0000-0000-0000CC0E0000}"/>
    <cellStyle name="Calculation 9 2 4 2 18" xfId="4494" xr:uid="{00000000-0005-0000-0000-0000CD0E0000}"/>
    <cellStyle name="Calculation 9 2 4 2 18 2" xfId="4495" xr:uid="{00000000-0005-0000-0000-0000CE0E0000}"/>
    <cellStyle name="Calculation 9 2 4 2 19" xfId="4496" xr:uid="{00000000-0005-0000-0000-0000CF0E0000}"/>
    <cellStyle name="Calculation 9 2 4 2 2" xfId="4497" xr:uid="{00000000-0005-0000-0000-0000D00E0000}"/>
    <cellStyle name="Calculation 9 2 4 2 2 2" xfId="4498" xr:uid="{00000000-0005-0000-0000-0000D10E0000}"/>
    <cellStyle name="Calculation 9 2 4 2 3" xfId="4499" xr:uid="{00000000-0005-0000-0000-0000D20E0000}"/>
    <cellStyle name="Calculation 9 2 4 2 3 2" xfId="4500" xr:uid="{00000000-0005-0000-0000-0000D30E0000}"/>
    <cellStyle name="Calculation 9 2 4 2 4" xfId="4501" xr:uid="{00000000-0005-0000-0000-0000D40E0000}"/>
    <cellStyle name="Calculation 9 2 4 2 4 2" xfId="4502" xr:uid="{00000000-0005-0000-0000-0000D50E0000}"/>
    <cellStyle name="Calculation 9 2 4 2 5" xfId="4503" xr:uid="{00000000-0005-0000-0000-0000D60E0000}"/>
    <cellStyle name="Calculation 9 2 4 2 5 2" xfId="4504" xr:uid="{00000000-0005-0000-0000-0000D70E0000}"/>
    <cellStyle name="Calculation 9 2 4 2 6" xfId="4505" xr:uid="{00000000-0005-0000-0000-0000D80E0000}"/>
    <cellStyle name="Calculation 9 2 4 2 6 2" xfId="4506" xr:uid="{00000000-0005-0000-0000-0000D90E0000}"/>
    <cellStyle name="Calculation 9 2 4 2 7" xfId="4507" xr:uid="{00000000-0005-0000-0000-0000DA0E0000}"/>
    <cellStyle name="Calculation 9 2 4 2 7 2" xfId="4508" xr:uid="{00000000-0005-0000-0000-0000DB0E0000}"/>
    <cellStyle name="Calculation 9 2 4 2 8" xfId="4509" xr:uid="{00000000-0005-0000-0000-0000DC0E0000}"/>
    <cellStyle name="Calculation 9 2 4 2 8 2" xfId="4510" xr:uid="{00000000-0005-0000-0000-0000DD0E0000}"/>
    <cellStyle name="Calculation 9 2 4 2 9" xfId="4511" xr:uid="{00000000-0005-0000-0000-0000DE0E0000}"/>
    <cellStyle name="Calculation 9 2 4 2 9 2" xfId="4512" xr:uid="{00000000-0005-0000-0000-0000DF0E0000}"/>
    <cellStyle name="Calculation 9 2 4 20" xfId="4513" xr:uid="{00000000-0005-0000-0000-0000E00E0000}"/>
    <cellStyle name="Calculation 9 2 4 3" xfId="4514" xr:uid="{00000000-0005-0000-0000-0000E10E0000}"/>
    <cellStyle name="Calculation 9 2 4 3 10" xfId="4515" xr:uid="{00000000-0005-0000-0000-0000E20E0000}"/>
    <cellStyle name="Calculation 9 2 4 3 10 2" xfId="4516" xr:uid="{00000000-0005-0000-0000-0000E30E0000}"/>
    <cellStyle name="Calculation 9 2 4 3 11" xfId="4517" xr:uid="{00000000-0005-0000-0000-0000E40E0000}"/>
    <cellStyle name="Calculation 9 2 4 3 11 2" xfId="4518" xr:uid="{00000000-0005-0000-0000-0000E50E0000}"/>
    <cellStyle name="Calculation 9 2 4 3 12" xfId="4519" xr:uid="{00000000-0005-0000-0000-0000E60E0000}"/>
    <cellStyle name="Calculation 9 2 4 3 12 2" xfId="4520" xr:uid="{00000000-0005-0000-0000-0000E70E0000}"/>
    <cellStyle name="Calculation 9 2 4 3 13" xfId="4521" xr:uid="{00000000-0005-0000-0000-0000E80E0000}"/>
    <cellStyle name="Calculation 9 2 4 3 13 2" xfId="4522" xr:uid="{00000000-0005-0000-0000-0000E90E0000}"/>
    <cellStyle name="Calculation 9 2 4 3 14" xfId="4523" xr:uid="{00000000-0005-0000-0000-0000EA0E0000}"/>
    <cellStyle name="Calculation 9 2 4 3 14 2" xfId="4524" xr:uid="{00000000-0005-0000-0000-0000EB0E0000}"/>
    <cellStyle name="Calculation 9 2 4 3 15" xfId="4525" xr:uid="{00000000-0005-0000-0000-0000EC0E0000}"/>
    <cellStyle name="Calculation 9 2 4 3 15 2" xfId="4526" xr:uid="{00000000-0005-0000-0000-0000ED0E0000}"/>
    <cellStyle name="Calculation 9 2 4 3 16" xfId="4527" xr:uid="{00000000-0005-0000-0000-0000EE0E0000}"/>
    <cellStyle name="Calculation 9 2 4 3 16 2" xfId="4528" xr:uid="{00000000-0005-0000-0000-0000EF0E0000}"/>
    <cellStyle name="Calculation 9 2 4 3 17" xfId="4529" xr:uid="{00000000-0005-0000-0000-0000F00E0000}"/>
    <cellStyle name="Calculation 9 2 4 3 17 2" xfId="4530" xr:uid="{00000000-0005-0000-0000-0000F10E0000}"/>
    <cellStyle name="Calculation 9 2 4 3 18" xfId="4531" xr:uid="{00000000-0005-0000-0000-0000F20E0000}"/>
    <cellStyle name="Calculation 9 2 4 3 2" xfId="4532" xr:uid="{00000000-0005-0000-0000-0000F30E0000}"/>
    <cellStyle name="Calculation 9 2 4 3 2 2" xfId="4533" xr:uid="{00000000-0005-0000-0000-0000F40E0000}"/>
    <cellStyle name="Calculation 9 2 4 3 3" xfId="4534" xr:uid="{00000000-0005-0000-0000-0000F50E0000}"/>
    <cellStyle name="Calculation 9 2 4 3 3 2" xfId="4535" xr:uid="{00000000-0005-0000-0000-0000F60E0000}"/>
    <cellStyle name="Calculation 9 2 4 3 4" xfId="4536" xr:uid="{00000000-0005-0000-0000-0000F70E0000}"/>
    <cellStyle name="Calculation 9 2 4 3 4 2" xfId="4537" xr:uid="{00000000-0005-0000-0000-0000F80E0000}"/>
    <cellStyle name="Calculation 9 2 4 3 5" xfId="4538" xr:uid="{00000000-0005-0000-0000-0000F90E0000}"/>
    <cellStyle name="Calculation 9 2 4 3 5 2" xfId="4539" xr:uid="{00000000-0005-0000-0000-0000FA0E0000}"/>
    <cellStyle name="Calculation 9 2 4 3 6" xfId="4540" xr:uid="{00000000-0005-0000-0000-0000FB0E0000}"/>
    <cellStyle name="Calculation 9 2 4 3 6 2" xfId="4541" xr:uid="{00000000-0005-0000-0000-0000FC0E0000}"/>
    <cellStyle name="Calculation 9 2 4 3 7" xfId="4542" xr:uid="{00000000-0005-0000-0000-0000FD0E0000}"/>
    <cellStyle name="Calculation 9 2 4 3 7 2" xfId="4543" xr:uid="{00000000-0005-0000-0000-0000FE0E0000}"/>
    <cellStyle name="Calculation 9 2 4 3 8" xfId="4544" xr:uid="{00000000-0005-0000-0000-0000FF0E0000}"/>
    <cellStyle name="Calculation 9 2 4 3 8 2" xfId="4545" xr:uid="{00000000-0005-0000-0000-0000000F0000}"/>
    <cellStyle name="Calculation 9 2 4 3 9" xfId="4546" xr:uid="{00000000-0005-0000-0000-0000010F0000}"/>
    <cellStyle name="Calculation 9 2 4 3 9 2" xfId="4547" xr:uid="{00000000-0005-0000-0000-0000020F0000}"/>
    <cellStyle name="Calculation 9 2 4 4" xfId="4548" xr:uid="{00000000-0005-0000-0000-0000030F0000}"/>
    <cellStyle name="Calculation 9 2 4 4 10" xfId="4549" xr:uid="{00000000-0005-0000-0000-0000040F0000}"/>
    <cellStyle name="Calculation 9 2 4 4 10 2" xfId="4550" xr:uid="{00000000-0005-0000-0000-0000050F0000}"/>
    <cellStyle name="Calculation 9 2 4 4 11" xfId="4551" xr:uid="{00000000-0005-0000-0000-0000060F0000}"/>
    <cellStyle name="Calculation 9 2 4 4 11 2" xfId="4552" xr:uid="{00000000-0005-0000-0000-0000070F0000}"/>
    <cellStyle name="Calculation 9 2 4 4 12" xfId="4553" xr:uid="{00000000-0005-0000-0000-0000080F0000}"/>
    <cellStyle name="Calculation 9 2 4 4 12 2" xfId="4554" xr:uid="{00000000-0005-0000-0000-0000090F0000}"/>
    <cellStyle name="Calculation 9 2 4 4 13" xfId="4555" xr:uid="{00000000-0005-0000-0000-00000A0F0000}"/>
    <cellStyle name="Calculation 9 2 4 4 13 2" xfId="4556" xr:uid="{00000000-0005-0000-0000-00000B0F0000}"/>
    <cellStyle name="Calculation 9 2 4 4 14" xfId="4557" xr:uid="{00000000-0005-0000-0000-00000C0F0000}"/>
    <cellStyle name="Calculation 9 2 4 4 14 2" xfId="4558" xr:uid="{00000000-0005-0000-0000-00000D0F0000}"/>
    <cellStyle name="Calculation 9 2 4 4 15" xfId="4559" xr:uid="{00000000-0005-0000-0000-00000E0F0000}"/>
    <cellStyle name="Calculation 9 2 4 4 15 2" xfId="4560" xr:uid="{00000000-0005-0000-0000-00000F0F0000}"/>
    <cellStyle name="Calculation 9 2 4 4 16" xfId="4561" xr:uid="{00000000-0005-0000-0000-0000100F0000}"/>
    <cellStyle name="Calculation 9 2 4 4 2" xfId="4562" xr:uid="{00000000-0005-0000-0000-0000110F0000}"/>
    <cellStyle name="Calculation 9 2 4 4 2 2" xfId="4563" xr:uid="{00000000-0005-0000-0000-0000120F0000}"/>
    <cellStyle name="Calculation 9 2 4 4 3" xfId="4564" xr:uid="{00000000-0005-0000-0000-0000130F0000}"/>
    <cellStyle name="Calculation 9 2 4 4 3 2" xfId="4565" xr:uid="{00000000-0005-0000-0000-0000140F0000}"/>
    <cellStyle name="Calculation 9 2 4 4 4" xfId="4566" xr:uid="{00000000-0005-0000-0000-0000150F0000}"/>
    <cellStyle name="Calculation 9 2 4 4 4 2" xfId="4567" xr:uid="{00000000-0005-0000-0000-0000160F0000}"/>
    <cellStyle name="Calculation 9 2 4 4 5" xfId="4568" xr:uid="{00000000-0005-0000-0000-0000170F0000}"/>
    <cellStyle name="Calculation 9 2 4 4 5 2" xfId="4569" xr:uid="{00000000-0005-0000-0000-0000180F0000}"/>
    <cellStyle name="Calculation 9 2 4 4 6" xfId="4570" xr:uid="{00000000-0005-0000-0000-0000190F0000}"/>
    <cellStyle name="Calculation 9 2 4 4 6 2" xfId="4571" xr:uid="{00000000-0005-0000-0000-00001A0F0000}"/>
    <cellStyle name="Calculation 9 2 4 4 7" xfId="4572" xr:uid="{00000000-0005-0000-0000-00001B0F0000}"/>
    <cellStyle name="Calculation 9 2 4 4 7 2" xfId="4573" xr:uid="{00000000-0005-0000-0000-00001C0F0000}"/>
    <cellStyle name="Calculation 9 2 4 4 8" xfId="4574" xr:uid="{00000000-0005-0000-0000-00001D0F0000}"/>
    <cellStyle name="Calculation 9 2 4 4 8 2" xfId="4575" xr:uid="{00000000-0005-0000-0000-00001E0F0000}"/>
    <cellStyle name="Calculation 9 2 4 4 9" xfId="4576" xr:uid="{00000000-0005-0000-0000-00001F0F0000}"/>
    <cellStyle name="Calculation 9 2 4 4 9 2" xfId="4577" xr:uid="{00000000-0005-0000-0000-0000200F0000}"/>
    <cellStyle name="Calculation 9 2 4 5" xfId="4578" xr:uid="{00000000-0005-0000-0000-0000210F0000}"/>
    <cellStyle name="Calculation 9 2 4 5 10" xfId="4579" xr:uid="{00000000-0005-0000-0000-0000220F0000}"/>
    <cellStyle name="Calculation 9 2 4 5 10 2" xfId="4580" xr:uid="{00000000-0005-0000-0000-0000230F0000}"/>
    <cellStyle name="Calculation 9 2 4 5 11" xfId="4581" xr:uid="{00000000-0005-0000-0000-0000240F0000}"/>
    <cellStyle name="Calculation 9 2 4 5 11 2" xfId="4582" xr:uid="{00000000-0005-0000-0000-0000250F0000}"/>
    <cellStyle name="Calculation 9 2 4 5 12" xfId="4583" xr:uid="{00000000-0005-0000-0000-0000260F0000}"/>
    <cellStyle name="Calculation 9 2 4 5 12 2" xfId="4584" xr:uid="{00000000-0005-0000-0000-0000270F0000}"/>
    <cellStyle name="Calculation 9 2 4 5 13" xfId="4585" xr:uid="{00000000-0005-0000-0000-0000280F0000}"/>
    <cellStyle name="Calculation 9 2 4 5 13 2" xfId="4586" xr:uid="{00000000-0005-0000-0000-0000290F0000}"/>
    <cellStyle name="Calculation 9 2 4 5 14" xfId="4587" xr:uid="{00000000-0005-0000-0000-00002A0F0000}"/>
    <cellStyle name="Calculation 9 2 4 5 14 2" xfId="4588" xr:uid="{00000000-0005-0000-0000-00002B0F0000}"/>
    <cellStyle name="Calculation 9 2 4 5 15" xfId="4589" xr:uid="{00000000-0005-0000-0000-00002C0F0000}"/>
    <cellStyle name="Calculation 9 2 4 5 15 2" xfId="4590" xr:uid="{00000000-0005-0000-0000-00002D0F0000}"/>
    <cellStyle name="Calculation 9 2 4 5 16" xfId="4591" xr:uid="{00000000-0005-0000-0000-00002E0F0000}"/>
    <cellStyle name="Calculation 9 2 4 5 2" xfId="4592" xr:uid="{00000000-0005-0000-0000-00002F0F0000}"/>
    <cellStyle name="Calculation 9 2 4 5 2 2" xfId="4593" xr:uid="{00000000-0005-0000-0000-0000300F0000}"/>
    <cellStyle name="Calculation 9 2 4 5 3" xfId="4594" xr:uid="{00000000-0005-0000-0000-0000310F0000}"/>
    <cellStyle name="Calculation 9 2 4 5 3 2" xfId="4595" xr:uid="{00000000-0005-0000-0000-0000320F0000}"/>
    <cellStyle name="Calculation 9 2 4 5 4" xfId="4596" xr:uid="{00000000-0005-0000-0000-0000330F0000}"/>
    <cellStyle name="Calculation 9 2 4 5 4 2" xfId="4597" xr:uid="{00000000-0005-0000-0000-0000340F0000}"/>
    <cellStyle name="Calculation 9 2 4 5 5" xfId="4598" xr:uid="{00000000-0005-0000-0000-0000350F0000}"/>
    <cellStyle name="Calculation 9 2 4 5 5 2" xfId="4599" xr:uid="{00000000-0005-0000-0000-0000360F0000}"/>
    <cellStyle name="Calculation 9 2 4 5 6" xfId="4600" xr:uid="{00000000-0005-0000-0000-0000370F0000}"/>
    <cellStyle name="Calculation 9 2 4 5 6 2" xfId="4601" xr:uid="{00000000-0005-0000-0000-0000380F0000}"/>
    <cellStyle name="Calculation 9 2 4 5 7" xfId="4602" xr:uid="{00000000-0005-0000-0000-0000390F0000}"/>
    <cellStyle name="Calculation 9 2 4 5 7 2" xfId="4603" xr:uid="{00000000-0005-0000-0000-00003A0F0000}"/>
    <cellStyle name="Calculation 9 2 4 5 8" xfId="4604" xr:uid="{00000000-0005-0000-0000-00003B0F0000}"/>
    <cellStyle name="Calculation 9 2 4 5 8 2" xfId="4605" xr:uid="{00000000-0005-0000-0000-00003C0F0000}"/>
    <cellStyle name="Calculation 9 2 4 5 9" xfId="4606" xr:uid="{00000000-0005-0000-0000-00003D0F0000}"/>
    <cellStyle name="Calculation 9 2 4 5 9 2" xfId="4607" xr:uid="{00000000-0005-0000-0000-00003E0F0000}"/>
    <cellStyle name="Calculation 9 2 4 6" xfId="4608" xr:uid="{00000000-0005-0000-0000-00003F0F0000}"/>
    <cellStyle name="Calculation 9 2 4 6 10" xfId="4609" xr:uid="{00000000-0005-0000-0000-0000400F0000}"/>
    <cellStyle name="Calculation 9 2 4 6 10 2" xfId="4610" xr:uid="{00000000-0005-0000-0000-0000410F0000}"/>
    <cellStyle name="Calculation 9 2 4 6 11" xfId="4611" xr:uid="{00000000-0005-0000-0000-0000420F0000}"/>
    <cellStyle name="Calculation 9 2 4 6 11 2" xfId="4612" xr:uid="{00000000-0005-0000-0000-0000430F0000}"/>
    <cellStyle name="Calculation 9 2 4 6 12" xfId="4613" xr:uid="{00000000-0005-0000-0000-0000440F0000}"/>
    <cellStyle name="Calculation 9 2 4 6 12 2" xfId="4614" xr:uid="{00000000-0005-0000-0000-0000450F0000}"/>
    <cellStyle name="Calculation 9 2 4 6 13" xfId="4615" xr:uid="{00000000-0005-0000-0000-0000460F0000}"/>
    <cellStyle name="Calculation 9 2 4 6 13 2" xfId="4616" xr:uid="{00000000-0005-0000-0000-0000470F0000}"/>
    <cellStyle name="Calculation 9 2 4 6 14" xfId="4617" xr:uid="{00000000-0005-0000-0000-0000480F0000}"/>
    <cellStyle name="Calculation 9 2 4 6 14 2" xfId="4618" xr:uid="{00000000-0005-0000-0000-0000490F0000}"/>
    <cellStyle name="Calculation 9 2 4 6 15" xfId="4619" xr:uid="{00000000-0005-0000-0000-00004A0F0000}"/>
    <cellStyle name="Calculation 9 2 4 6 2" xfId="4620" xr:uid="{00000000-0005-0000-0000-00004B0F0000}"/>
    <cellStyle name="Calculation 9 2 4 6 2 2" xfId="4621" xr:uid="{00000000-0005-0000-0000-00004C0F0000}"/>
    <cellStyle name="Calculation 9 2 4 6 3" xfId="4622" xr:uid="{00000000-0005-0000-0000-00004D0F0000}"/>
    <cellStyle name="Calculation 9 2 4 6 3 2" xfId="4623" xr:uid="{00000000-0005-0000-0000-00004E0F0000}"/>
    <cellStyle name="Calculation 9 2 4 6 4" xfId="4624" xr:uid="{00000000-0005-0000-0000-00004F0F0000}"/>
    <cellStyle name="Calculation 9 2 4 6 4 2" xfId="4625" xr:uid="{00000000-0005-0000-0000-0000500F0000}"/>
    <cellStyle name="Calculation 9 2 4 6 5" xfId="4626" xr:uid="{00000000-0005-0000-0000-0000510F0000}"/>
    <cellStyle name="Calculation 9 2 4 6 5 2" xfId="4627" xr:uid="{00000000-0005-0000-0000-0000520F0000}"/>
    <cellStyle name="Calculation 9 2 4 6 6" xfId="4628" xr:uid="{00000000-0005-0000-0000-0000530F0000}"/>
    <cellStyle name="Calculation 9 2 4 6 6 2" xfId="4629" xr:uid="{00000000-0005-0000-0000-0000540F0000}"/>
    <cellStyle name="Calculation 9 2 4 6 7" xfId="4630" xr:uid="{00000000-0005-0000-0000-0000550F0000}"/>
    <cellStyle name="Calculation 9 2 4 6 7 2" xfId="4631" xr:uid="{00000000-0005-0000-0000-0000560F0000}"/>
    <cellStyle name="Calculation 9 2 4 6 8" xfId="4632" xr:uid="{00000000-0005-0000-0000-0000570F0000}"/>
    <cellStyle name="Calculation 9 2 4 6 8 2" xfId="4633" xr:uid="{00000000-0005-0000-0000-0000580F0000}"/>
    <cellStyle name="Calculation 9 2 4 6 9" xfId="4634" xr:uid="{00000000-0005-0000-0000-0000590F0000}"/>
    <cellStyle name="Calculation 9 2 4 6 9 2" xfId="4635" xr:uid="{00000000-0005-0000-0000-00005A0F0000}"/>
    <cellStyle name="Calculation 9 2 4 7" xfId="4636" xr:uid="{00000000-0005-0000-0000-00005B0F0000}"/>
    <cellStyle name="Calculation 9 2 4 7 2" xfId="4637" xr:uid="{00000000-0005-0000-0000-00005C0F0000}"/>
    <cellStyle name="Calculation 9 2 4 8" xfId="4638" xr:uid="{00000000-0005-0000-0000-00005D0F0000}"/>
    <cellStyle name="Calculation 9 2 4 8 2" xfId="4639" xr:uid="{00000000-0005-0000-0000-00005E0F0000}"/>
    <cellStyle name="Calculation 9 2 4 9" xfId="4640" xr:uid="{00000000-0005-0000-0000-00005F0F0000}"/>
    <cellStyle name="Calculation 9 2 4 9 2" xfId="4641" xr:uid="{00000000-0005-0000-0000-0000600F0000}"/>
    <cellStyle name="Calculation 9 2 5" xfId="4642" xr:uid="{00000000-0005-0000-0000-0000610F0000}"/>
    <cellStyle name="Calculation 9 2 5 10" xfId="4643" xr:uid="{00000000-0005-0000-0000-0000620F0000}"/>
    <cellStyle name="Calculation 9 2 5 10 2" xfId="4644" xr:uid="{00000000-0005-0000-0000-0000630F0000}"/>
    <cellStyle name="Calculation 9 2 5 11" xfId="4645" xr:uid="{00000000-0005-0000-0000-0000640F0000}"/>
    <cellStyle name="Calculation 9 2 5 11 2" xfId="4646" xr:uid="{00000000-0005-0000-0000-0000650F0000}"/>
    <cellStyle name="Calculation 9 2 5 12" xfId="4647" xr:uid="{00000000-0005-0000-0000-0000660F0000}"/>
    <cellStyle name="Calculation 9 2 5 12 2" xfId="4648" xr:uid="{00000000-0005-0000-0000-0000670F0000}"/>
    <cellStyle name="Calculation 9 2 5 13" xfId="4649" xr:uid="{00000000-0005-0000-0000-0000680F0000}"/>
    <cellStyle name="Calculation 9 2 5 13 2" xfId="4650" xr:uid="{00000000-0005-0000-0000-0000690F0000}"/>
    <cellStyle name="Calculation 9 2 5 14" xfId="4651" xr:uid="{00000000-0005-0000-0000-00006A0F0000}"/>
    <cellStyle name="Calculation 9 2 5 14 2" xfId="4652" xr:uid="{00000000-0005-0000-0000-00006B0F0000}"/>
    <cellStyle name="Calculation 9 2 5 15" xfId="4653" xr:uid="{00000000-0005-0000-0000-00006C0F0000}"/>
    <cellStyle name="Calculation 9 2 5 15 2" xfId="4654" xr:uid="{00000000-0005-0000-0000-00006D0F0000}"/>
    <cellStyle name="Calculation 9 2 5 16" xfId="4655" xr:uid="{00000000-0005-0000-0000-00006E0F0000}"/>
    <cellStyle name="Calculation 9 2 5 16 2" xfId="4656" xr:uid="{00000000-0005-0000-0000-00006F0F0000}"/>
    <cellStyle name="Calculation 9 2 5 17" xfId="4657" xr:uid="{00000000-0005-0000-0000-0000700F0000}"/>
    <cellStyle name="Calculation 9 2 5 17 2" xfId="4658" xr:uid="{00000000-0005-0000-0000-0000710F0000}"/>
    <cellStyle name="Calculation 9 2 5 18" xfId="4659" xr:uid="{00000000-0005-0000-0000-0000720F0000}"/>
    <cellStyle name="Calculation 9 2 5 18 2" xfId="4660" xr:uid="{00000000-0005-0000-0000-0000730F0000}"/>
    <cellStyle name="Calculation 9 2 5 19" xfId="4661" xr:uid="{00000000-0005-0000-0000-0000740F0000}"/>
    <cellStyle name="Calculation 9 2 5 2" xfId="4662" xr:uid="{00000000-0005-0000-0000-0000750F0000}"/>
    <cellStyle name="Calculation 9 2 5 2 10" xfId="4663" xr:uid="{00000000-0005-0000-0000-0000760F0000}"/>
    <cellStyle name="Calculation 9 2 5 2 10 2" xfId="4664" xr:uid="{00000000-0005-0000-0000-0000770F0000}"/>
    <cellStyle name="Calculation 9 2 5 2 11" xfId="4665" xr:uid="{00000000-0005-0000-0000-0000780F0000}"/>
    <cellStyle name="Calculation 9 2 5 2 11 2" xfId="4666" xr:uid="{00000000-0005-0000-0000-0000790F0000}"/>
    <cellStyle name="Calculation 9 2 5 2 12" xfId="4667" xr:uid="{00000000-0005-0000-0000-00007A0F0000}"/>
    <cellStyle name="Calculation 9 2 5 2 12 2" xfId="4668" xr:uid="{00000000-0005-0000-0000-00007B0F0000}"/>
    <cellStyle name="Calculation 9 2 5 2 13" xfId="4669" xr:uid="{00000000-0005-0000-0000-00007C0F0000}"/>
    <cellStyle name="Calculation 9 2 5 2 13 2" xfId="4670" xr:uid="{00000000-0005-0000-0000-00007D0F0000}"/>
    <cellStyle name="Calculation 9 2 5 2 14" xfId="4671" xr:uid="{00000000-0005-0000-0000-00007E0F0000}"/>
    <cellStyle name="Calculation 9 2 5 2 14 2" xfId="4672" xr:uid="{00000000-0005-0000-0000-00007F0F0000}"/>
    <cellStyle name="Calculation 9 2 5 2 15" xfId="4673" xr:uid="{00000000-0005-0000-0000-0000800F0000}"/>
    <cellStyle name="Calculation 9 2 5 2 15 2" xfId="4674" xr:uid="{00000000-0005-0000-0000-0000810F0000}"/>
    <cellStyle name="Calculation 9 2 5 2 16" xfId="4675" xr:uid="{00000000-0005-0000-0000-0000820F0000}"/>
    <cellStyle name="Calculation 9 2 5 2 16 2" xfId="4676" xr:uid="{00000000-0005-0000-0000-0000830F0000}"/>
    <cellStyle name="Calculation 9 2 5 2 17" xfId="4677" xr:uid="{00000000-0005-0000-0000-0000840F0000}"/>
    <cellStyle name="Calculation 9 2 5 2 17 2" xfId="4678" xr:uid="{00000000-0005-0000-0000-0000850F0000}"/>
    <cellStyle name="Calculation 9 2 5 2 18" xfId="4679" xr:uid="{00000000-0005-0000-0000-0000860F0000}"/>
    <cellStyle name="Calculation 9 2 5 2 2" xfId="4680" xr:uid="{00000000-0005-0000-0000-0000870F0000}"/>
    <cellStyle name="Calculation 9 2 5 2 2 2" xfId="4681" xr:uid="{00000000-0005-0000-0000-0000880F0000}"/>
    <cellStyle name="Calculation 9 2 5 2 3" xfId="4682" xr:uid="{00000000-0005-0000-0000-0000890F0000}"/>
    <cellStyle name="Calculation 9 2 5 2 3 2" xfId="4683" xr:uid="{00000000-0005-0000-0000-00008A0F0000}"/>
    <cellStyle name="Calculation 9 2 5 2 4" xfId="4684" xr:uid="{00000000-0005-0000-0000-00008B0F0000}"/>
    <cellStyle name="Calculation 9 2 5 2 4 2" xfId="4685" xr:uid="{00000000-0005-0000-0000-00008C0F0000}"/>
    <cellStyle name="Calculation 9 2 5 2 5" xfId="4686" xr:uid="{00000000-0005-0000-0000-00008D0F0000}"/>
    <cellStyle name="Calculation 9 2 5 2 5 2" xfId="4687" xr:uid="{00000000-0005-0000-0000-00008E0F0000}"/>
    <cellStyle name="Calculation 9 2 5 2 6" xfId="4688" xr:uid="{00000000-0005-0000-0000-00008F0F0000}"/>
    <cellStyle name="Calculation 9 2 5 2 6 2" xfId="4689" xr:uid="{00000000-0005-0000-0000-0000900F0000}"/>
    <cellStyle name="Calculation 9 2 5 2 7" xfId="4690" xr:uid="{00000000-0005-0000-0000-0000910F0000}"/>
    <cellStyle name="Calculation 9 2 5 2 7 2" xfId="4691" xr:uid="{00000000-0005-0000-0000-0000920F0000}"/>
    <cellStyle name="Calculation 9 2 5 2 8" xfId="4692" xr:uid="{00000000-0005-0000-0000-0000930F0000}"/>
    <cellStyle name="Calculation 9 2 5 2 8 2" xfId="4693" xr:uid="{00000000-0005-0000-0000-0000940F0000}"/>
    <cellStyle name="Calculation 9 2 5 2 9" xfId="4694" xr:uid="{00000000-0005-0000-0000-0000950F0000}"/>
    <cellStyle name="Calculation 9 2 5 2 9 2" xfId="4695" xr:uid="{00000000-0005-0000-0000-0000960F0000}"/>
    <cellStyle name="Calculation 9 2 5 3" xfId="4696" xr:uid="{00000000-0005-0000-0000-0000970F0000}"/>
    <cellStyle name="Calculation 9 2 5 3 10" xfId="4697" xr:uid="{00000000-0005-0000-0000-0000980F0000}"/>
    <cellStyle name="Calculation 9 2 5 3 10 2" xfId="4698" xr:uid="{00000000-0005-0000-0000-0000990F0000}"/>
    <cellStyle name="Calculation 9 2 5 3 11" xfId="4699" xr:uid="{00000000-0005-0000-0000-00009A0F0000}"/>
    <cellStyle name="Calculation 9 2 5 3 11 2" xfId="4700" xr:uid="{00000000-0005-0000-0000-00009B0F0000}"/>
    <cellStyle name="Calculation 9 2 5 3 12" xfId="4701" xr:uid="{00000000-0005-0000-0000-00009C0F0000}"/>
    <cellStyle name="Calculation 9 2 5 3 12 2" xfId="4702" xr:uid="{00000000-0005-0000-0000-00009D0F0000}"/>
    <cellStyle name="Calculation 9 2 5 3 13" xfId="4703" xr:uid="{00000000-0005-0000-0000-00009E0F0000}"/>
    <cellStyle name="Calculation 9 2 5 3 13 2" xfId="4704" xr:uid="{00000000-0005-0000-0000-00009F0F0000}"/>
    <cellStyle name="Calculation 9 2 5 3 14" xfId="4705" xr:uid="{00000000-0005-0000-0000-0000A00F0000}"/>
    <cellStyle name="Calculation 9 2 5 3 14 2" xfId="4706" xr:uid="{00000000-0005-0000-0000-0000A10F0000}"/>
    <cellStyle name="Calculation 9 2 5 3 15" xfId="4707" xr:uid="{00000000-0005-0000-0000-0000A20F0000}"/>
    <cellStyle name="Calculation 9 2 5 3 15 2" xfId="4708" xr:uid="{00000000-0005-0000-0000-0000A30F0000}"/>
    <cellStyle name="Calculation 9 2 5 3 16" xfId="4709" xr:uid="{00000000-0005-0000-0000-0000A40F0000}"/>
    <cellStyle name="Calculation 9 2 5 3 2" xfId="4710" xr:uid="{00000000-0005-0000-0000-0000A50F0000}"/>
    <cellStyle name="Calculation 9 2 5 3 2 2" xfId="4711" xr:uid="{00000000-0005-0000-0000-0000A60F0000}"/>
    <cellStyle name="Calculation 9 2 5 3 3" xfId="4712" xr:uid="{00000000-0005-0000-0000-0000A70F0000}"/>
    <cellStyle name="Calculation 9 2 5 3 3 2" xfId="4713" xr:uid="{00000000-0005-0000-0000-0000A80F0000}"/>
    <cellStyle name="Calculation 9 2 5 3 4" xfId="4714" xr:uid="{00000000-0005-0000-0000-0000A90F0000}"/>
    <cellStyle name="Calculation 9 2 5 3 4 2" xfId="4715" xr:uid="{00000000-0005-0000-0000-0000AA0F0000}"/>
    <cellStyle name="Calculation 9 2 5 3 5" xfId="4716" xr:uid="{00000000-0005-0000-0000-0000AB0F0000}"/>
    <cellStyle name="Calculation 9 2 5 3 5 2" xfId="4717" xr:uid="{00000000-0005-0000-0000-0000AC0F0000}"/>
    <cellStyle name="Calculation 9 2 5 3 6" xfId="4718" xr:uid="{00000000-0005-0000-0000-0000AD0F0000}"/>
    <cellStyle name="Calculation 9 2 5 3 6 2" xfId="4719" xr:uid="{00000000-0005-0000-0000-0000AE0F0000}"/>
    <cellStyle name="Calculation 9 2 5 3 7" xfId="4720" xr:uid="{00000000-0005-0000-0000-0000AF0F0000}"/>
    <cellStyle name="Calculation 9 2 5 3 7 2" xfId="4721" xr:uid="{00000000-0005-0000-0000-0000B00F0000}"/>
    <cellStyle name="Calculation 9 2 5 3 8" xfId="4722" xr:uid="{00000000-0005-0000-0000-0000B10F0000}"/>
    <cellStyle name="Calculation 9 2 5 3 8 2" xfId="4723" xr:uid="{00000000-0005-0000-0000-0000B20F0000}"/>
    <cellStyle name="Calculation 9 2 5 3 9" xfId="4724" xr:uid="{00000000-0005-0000-0000-0000B30F0000}"/>
    <cellStyle name="Calculation 9 2 5 3 9 2" xfId="4725" xr:uid="{00000000-0005-0000-0000-0000B40F0000}"/>
    <cellStyle name="Calculation 9 2 5 4" xfId="4726" xr:uid="{00000000-0005-0000-0000-0000B50F0000}"/>
    <cellStyle name="Calculation 9 2 5 4 10" xfId="4727" xr:uid="{00000000-0005-0000-0000-0000B60F0000}"/>
    <cellStyle name="Calculation 9 2 5 4 10 2" xfId="4728" xr:uid="{00000000-0005-0000-0000-0000B70F0000}"/>
    <cellStyle name="Calculation 9 2 5 4 11" xfId="4729" xr:uid="{00000000-0005-0000-0000-0000B80F0000}"/>
    <cellStyle name="Calculation 9 2 5 4 11 2" xfId="4730" xr:uid="{00000000-0005-0000-0000-0000B90F0000}"/>
    <cellStyle name="Calculation 9 2 5 4 12" xfId="4731" xr:uid="{00000000-0005-0000-0000-0000BA0F0000}"/>
    <cellStyle name="Calculation 9 2 5 4 12 2" xfId="4732" xr:uid="{00000000-0005-0000-0000-0000BB0F0000}"/>
    <cellStyle name="Calculation 9 2 5 4 13" xfId="4733" xr:uid="{00000000-0005-0000-0000-0000BC0F0000}"/>
    <cellStyle name="Calculation 9 2 5 4 13 2" xfId="4734" xr:uid="{00000000-0005-0000-0000-0000BD0F0000}"/>
    <cellStyle name="Calculation 9 2 5 4 14" xfId="4735" xr:uid="{00000000-0005-0000-0000-0000BE0F0000}"/>
    <cellStyle name="Calculation 9 2 5 4 14 2" xfId="4736" xr:uid="{00000000-0005-0000-0000-0000BF0F0000}"/>
    <cellStyle name="Calculation 9 2 5 4 15" xfId="4737" xr:uid="{00000000-0005-0000-0000-0000C00F0000}"/>
    <cellStyle name="Calculation 9 2 5 4 15 2" xfId="4738" xr:uid="{00000000-0005-0000-0000-0000C10F0000}"/>
    <cellStyle name="Calculation 9 2 5 4 16" xfId="4739" xr:uid="{00000000-0005-0000-0000-0000C20F0000}"/>
    <cellStyle name="Calculation 9 2 5 4 2" xfId="4740" xr:uid="{00000000-0005-0000-0000-0000C30F0000}"/>
    <cellStyle name="Calculation 9 2 5 4 2 2" xfId="4741" xr:uid="{00000000-0005-0000-0000-0000C40F0000}"/>
    <cellStyle name="Calculation 9 2 5 4 3" xfId="4742" xr:uid="{00000000-0005-0000-0000-0000C50F0000}"/>
    <cellStyle name="Calculation 9 2 5 4 3 2" xfId="4743" xr:uid="{00000000-0005-0000-0000-0000C60F0000}"/>
    <cellStyle name="Calculation 9 2 5 4 4" xfId="4744" xr:uid="{00000000-0005-0000-0000-0000C70F0000}"/>
    <cellStyle name="Calculation 9 2 5 4 4 2" xfId="4745" xr:uid="{00000000-0005-0000-0000-0000C80F0000}"/>
    <cellStyle name="Calculation 9 2 5 4 5" xfId="4746" xr:uid="{00000000-0005-0000-0000-0000C90F0000}"/>
    <cellStyle name="Calculation 9 2 5 4 5 2" xfId="4747" xr:uid="{00000000-0005-0000-0000-0000CA0F0000}"/>
    <cellStyle name="Calculation 9 2 5 4 6" xfId="4748" xr:uid="{00000000-0005-0000-0000-0000CB0F0000}"/>
    <cellStyle name="Calculation 9 2 5 4 6 2" xfId="4749" xr:uid="{00000000-0005-0000-0000-0000CC0F0000}"/>
    <cellStyle name="Calculation 9 2 5 4 7" xfId="4750" xr:uid="{00000000-0005-0000-0000-0000CD0F0000}"/>
    <cellStyle name="Calculation 9 2 5 4 7 2" xfId="4751" xr:uid="{00000000-0005-0000-0000-0000CE0F0000}"/>
    <cellStyle name="Calculation 9 2 5 4 8" xfId="4752" xr:uid="{00000000-0005-0000-0000-0000CF0F0000}"/>
    <cellStyle name="Calculation 9 2 5 4 8 2" xfId="4753" xr:uid="{00000000-0005-0000-0000-0000D00F0000}"/>
    <cellStyle name="Calculation 9 2 5 4 9" xfId="4754" xr:uid="{00000000-0005-0000-0000-0000D10F0000}"/>
    <cellStyle name="Calculation 9 2 5 4 9 2" xfId="4755" xr:uid="{00000000-0005-0000-0000-0000D20F0000}"/>
    <cellStyle name="Calculation 9 2 5 5" xfId="4756" xr:uid="{00000000-0005-0000-0000-0000D30F0000}"/>
    <cellStyle name="Calculation 9 2 5 5 10" xfId="4757" xr:uid="{00000000-0005-0000-0000-0000D40F0000}"/>
    <cellStyle name="Calculation 9 2 5 5 10 2" xfId="4758" xr:uid="{00000000-0005-0000-0000-0000D50F0000}"/>
    <cellStyle name="Calculation 9 2 5 5 11" xfId="4759" xr:uid="{00000000-0005-0000-0000-0000D60F0000}"/>
    <cellStyle name="Calculation 9 2 5 5 11 2" xfId="4760" xr:uid="{00000000-0005-0000-0000-0000D70F0000}"/>
    <cellStyle name="Calculation 9 2 5 5 12" xfId="4761" xr:uid="{00000000-0005-0000-0000-0000D80F0000}"/>
    <cellStyle name="Calculation 9 2 5 5 12 2" xfId="4762" xr:uid="{00000000-0005-0000-0000-0000D90F0000}"/>
    <cellStyle name="Calculation 9 2 5 5 13" xfId="4763" xr:uid="{00000000-0005-0000-0000-0000DA0F0000}"/>
    <cellStyle name="Calculation 9 2 5 5 13 2" xfId="4764" xr:uid="{00000000-0005-0000-0000-0000DB0F0000}"/>
    <cellStyle name="Calculation 9 2 5 5 14" xfId="4765" xr:uid="{00000000-0005-0000-0000-0000DC0F0000}"/>
    <cellStyle name="Calculation 9 2 5 5 14 2" xfId="4766" xr:uid="{00000000-0005-0000-0000-0000DD0F0000}"/>
    <cellStyle name="Calculation 9 2 5 5 15" xfId="4767" xr:uid="{00000000-0005-0000-0000-0000DE0F0000}"/>
    <cellStyle name="Calculation 9 2 5 5 2" xfId="4768" xr:uid="{00000000-0005-0000-0000-0000DF0F0000}"/>
    <cellStyle name="Calculation 9 2 5 5 2 2" xfId="4769" xr:uid="{00000000-0005-0000-0000-0000E00F0000}"/>
    <cellStyle name="Calculation 9 2 5 5 3" xfId="4770" xr:uid="{00000000-0005-0000-0000-0000E10F0000}"/>
    <cellStyle name="Calculation 9 2 5 5 3 2" xfId="4771" xr:uid="{00000000-0005-0000-0000-0000E20F0000}"/>
    <cellStyle name="Calculation 9 2 5 5 4" xfId="4772" xr:uid="{00000000-0005-0000-0000-0000E30F0000}"/>
    <cellStyle name="Calculation 9 2 5 5 4 2" xfId="4773" xr:uid="{00000000-0005-0000-0000-0000E40F0000}"/>
    <cellStyle name="Calculation 9 2 5 5 5" xfId="4774" xr:uid="{00000000-0005-0000-0000-0000E50F0000}"/>
    <cellStyle name="Calculation 9 2 5 5 5 2" xfId="4775" xr:uid="{00000000-0005-0000-0000-0000E60F0000}"/>
    <cellStyle name="Calculation 9 2 5 5 6" xfId="4776" xr:uid="{00000000-0005-0000-0000-0000E70F0000}"/>
    <cellStyle name="Calculation 9 2 5 5 6 2" xfId="4777" xr:uid="{00000000-0005-0000-0000-0000E80F0000}"/>
    <cellStyle name="Calculation 9 2 5 5 7" xfId="4778" xr:uid="{00000000-0005-0000-0000-0000E90F0000}"/>
    <cellStyle name="Calculation 9 2 5 5 7 2" xfId="4779" xr:uid="{00000000-0005-0000-0000-0000EA0F0000}"/>
    <cellStyle name="Calculation 9 2 5 5 8" xfId="4780" xr:uid="{00000000-0005-0000-0000-0000EB0F0000}"/>
    <cellStyle name="Calculation 9 2 5 5 8 2" xfId="4781" xr:uid="{00000000-0005-0000-0000-0000EC0F0000}"/>
    <cellStyle name="Calculation 9 2 5 5 9" xfId="4782" xr:uid="{00000000-0005-0000-0000-0000ED0F0000}"/>
    <cellStyle name="Calculation 9 2 5 5 9 2" xfId="4783" xr:uid="{00000000-0005-0000-0000-0000EE0F0000}"/>
    <cellStyle name="Calculation 9 2 5 6" xfId="4784" xr:uid="{00000000-0005-0000-0000-0000EF0F0000}"/>
    <cellStyle name="Calculation 9 2 5 6 2" xfId="4785" xr:uid="{00000000-0005-0000-0000-0000F00F0000}"/>
    <cellStyle name="Calculation 9 2 5 7" xfId="4786" xr:uid="{00000000-0005-0000-0000-0000F10F0000}"/>
    <cellStyle name="Calculation 9 2 5 7 2" xfId="4787" xr:uid="{00000000-0005-0000-0000-0000F20F0000}"/>
    <cellStyle name="Calculation 9 2 5 8" xfId="4788" xr:uid="{00000000-0005-0000-0000-0000F30F0000}"/>
    <cellStyle name="Calculation 9 2 5 8 2" xfId="4789" xr:uid="{00000000-0005-0000-0000-0000F40F0000}"/>
    <cellStyle name="Calculation 9 2 5 9" xfId="4790" xr:uid="{00000000-0005-0000-0000-0000F50F0000}"/>
    <cellStyle name="Calculation 9 2 5 9 2" xfId="4791" xr:uid="{00000000-0005-0000-0000-0000F60F0000}"/>
    <cellStyle name="Calculation 9 2 6" xfId="4792" xr:uid="{00000000-0005-0000-0000-0000F70F0000}"/>
    <cellStyle name="Calculation 9 2 6 10" xfId="4793" xr:uid="{00000000-0005-0000-0000-0000F80F0000}"/>
    <cellStyle name="Calculation 9 2 6 10 2" xfId="4794" xr:uid="{00000000-0005-0000-0000-0000F90F0000}"/>
    <cellStyle name="Calculation 9 2 6 11" xfId="4795" xr:uid="{00000000-0005-0000-0000-0000FA0F0000}"/>
    <cellStyle name="Calculation 9 2 6 11 2" xfId="4796" xr:uid="{00000000-0005-0000-0000-0000FB0F0000}"/>
    <cellStyle name="Calculation 9 2 6 12" xfId="4797" xr:uid="{00000000-0005-0000-0000-0000FC0F0000}"/>
    <cellStyle name="Calculation 9 2 6 12 2" xfId="4798" xr:uid="{00000000-0005-0000-0000-0000FD0F0000}"/>
    <cellStyle name="Calculation 9 2 6 13" xfId="4799" xr:uid="{00000000-0005-0000-0000-0000FE0F0000}"/>
    <cellStyle name="Calculation 9 2 6 13 2" xfId="4800" xr:uid="{00000000-0005-0000-0000-0000FF0F0000}"/>
    <cellStyle name="Calculation 9 2 6 14" xfId="4801" xr:uid="{00000000-0005-0000-0000-000000100000}"/>
    <cellStyle name="Calculation 9 2 6 14 2" xfId="4802" xr:uid="{00000000-0005-0000-0000-000001100000}"/>
    <cellStyle name="Calculation 9 2 6 15" xfId="4803" xr:uid="{00000000-0005-0000-0000-000002100000}"/>
    <cellStyle name="Calculation 9 2 6 15 2" xfId="4804" xr:uid="{00000000-0005-0000-0000-000003100000}"/>
    <cellStyle name="Calculation 9 2 6 16" xfId="4805" xr:uid="{00000000-0005-0000-0000-000004100000}"/>
    <cellStyle name="Calculation 9 2 6 16 2" xfId="4806" xr:uid="{00000000-0005-0000-0000-000005100000}"/>
    <cellStyle name="Calculation 9 2 6 17" xfId="4807" xr:uid="{00000000-0005-0000-0000-000006100000}"/>
    <cellStyle name="Calculation 9 2 6 17 2" xfId="4808" xr:uid="{00000000-0005-0000-0000-000007100000}"/>
    <cellStyle name="Calculation 9 2 6 18" xfId="4809" xr:uid="{00000000-0005-0000-0000-000008100000}"/>
    <cellStyle name="Calculation 9 2 6 18 2" xfId="4810" xr:uid="{00000000-0005-0000-0000-000009100000}"/>
    <cellStyle name="Calculation 9 2 6 19" xfId="4811" xr:uid="{00000000-0005-0000-0000-00000A100000}"/>
    <cellStyle name="Calculation 9 2 6 2" xfId="4812" xr:uid="{00000000-0005-0000-0000-00000B100000}"/>
    <cellStyle name="Calculation 9 2 6 2 10" xfId="4813" xr:uid="{00000000-0005-0000-0000-00000C100000}"/>
    <cellStyle name="Calculation 9 2 6 2 10 2" xfId="4814" xr:uid="{00000000-0005-0000-0000-00000D100000}"/>
    <cellStyle name="Calculation 9 2 6 2 11" xfId="4815" xr:uid="{00000000-0005-0000-0000-00000E100000}"/>
    <cellStyle name="Calculation 9 2 6 2 11 2" xfId="4816" xr:uid="{00000000-0005-0000-0000-00000F100000}"/>
    <cellStyle name="Calculation 9 2 6 2 12" xfId="4817" xr:uid="{00000000-0005-0000-0000-000010100000}"/>
    <cellStyle name="Calculation 9 2 6 2 12 2" xfId="4818" xr:uid="{00000000-0005-0000-0000-000011100000}"/>
    <cellStyle name="Calculation 9 2 6 2 13" xfId="4819" xr:uid="{00000000-0005-0000-0000-000012100000}"/>
    <cellStyle name="Calculation 9 2 6 2 13 2" xfId="4820" xr:uid="{00000000-0005-0000-0000-000013100000}"/>
    <cellStyle name="Calculation 9 2 6 2 14" xfId="4821" xr:uid="{00000000-0005-0000-0000-000014100000}"/>
    <cellStyle name="Calculation 9 2 6 2 14 2" xfId="4822" xr:uid="{00000000-0005-0000-0000-000015100000}"/>
    <cellStyle name="Calculation 9 2 6 2 15" xfId="4823" xr:uid="{00000000-0005-0000-0000-000016100000}"/>
    <cellStyle name="Calculation 9 2 6 2 15 2" xfId="4824" xr:uid="{00000000-0005-0000-0000-000017100000}"/>
    <cellStyle name="Calculation 9 2 6 2 16" xfId="4825" xr:uid="{00000000-0005-0000-0000-000018100000}"/>
    <cellStyle name="Calculation 9 2 6 2 16 2" xfId="4826" xr:uid="{00000000-0005-0000-0000-000019100000}"/>
    <cellStyle name="Calculation 9 2 6 2 17" xfId="4827" xr:uid="{00000000-0005-0000-0000-00001A100000}"/>
    <cellStyle name="Calculation 9 2 6 2 17 2" xfId="4828" xr:uid="{00000000-0005-0000-0000-00001B100000}"/>
    <cellStyle name="Calculation 9 2 6 2 18" xfId="4829" xr:uid="{00000000-0005-0000-0000-00001C100000}"/>
    <cellStyle name="Calculation 9 2 6 2 2" xfId="4830" xr:uid="{00000000-0005-0000-0000-00001D100000}"/>
    <cellStyle name="Calculation 9 2 6 2 2 2" xfId="4831" xr:uid="{00000000-0005-0000-0000-00001E100000}"/>
    <cellStyle name="Calculation 9 2 6 2 3" xfId="4832" xr:uid="{00000000-0005-0000-0000-00001F100000}"/>
    <cellStyle name="Calculation 9 2 6 2 3 2" xfId="4833" xr:uid="{00000000-0005-0000-0000-000020100000}"/>
    <cellStyle name="Calculation 9 2 6 2 4" xfId="4834" xr:uid="{00000000-0005-0000-0000-000021100000}"/>
    <cellStyle name="Calculation 9 2 6 2 4 2" xfId="4835" xr:uid="{00000000-0005-0000-0000-000022100000}"/>
    <cellStyle name="Calculation 9 2 6 2 5" xfId="4836" xr:uid="{00000000-0005-0000-0000-000023100000}"/>
    <cellStyle name="Calculation 9 2 6 2 5 2" xfId="4837" xr:uid="{00000000-0005-0000-0000-000024100000}"/>
    <cellStyle name="Calculation 9 2 6 2 6" xfId="4838" xr:uid="{00000000-0005-0000-0000-000025100000}"/>
    <cellStyle name="Calculation 9 2 6 2 6 2" xfId="4839" xr:uid="{00000000-0005-0000-0000-000026100000}"/>
    <cellStyle name="Calculation 9 2 6 2 7" xfId="4840" xr:uid="{00000000-0005-0000-0000-000027100000}"/>
    <cellStyle name="Calculation 9 2 6 2 7 2" xfId="4841" xr:uid="{00000000-0005-0000-0000-000028100000}"/>
    <cellStyle name="Calculation 9 2 6 2 8" xfId="4842" xr:uid="{00000000-0005-0000-0000-000029100000}"/>
    <cellStyle name="Calculation 9 2 6 2 8 2" xfId="4843" xr:uid="{00000000-0005-0000-0000-00002A100000}"/>
    <cellStyle name="Calculation 9 2 6 2 9" xfId="4844" xr:uid="{00000000-0005-0000-0000-00002B100000}"/>
    <cellStyle name="Calculation 9 2 6 2 9 2" xfId="4845" xr:uid="{00000000-0005-0000-0000-00002C100000}"/>
    <cellStyle name="Calculation 9 2 6 3" xfId="4846" xr:uid="{00000000-0005-0000-0000-00002D100000}"/>
    <cellStyle name="Calculation 9 2 6 3 10" xfId="4847" xr:uid="{00000000-0005-0000-0000-00002E100000}"/>
    <cellStyle name="Calculation 9 2 6 3 10 2" xfId="4848" xr:uid="{00000000-0005-0000-0000-00002F100000}"/>
    <cellStyle name="Calculation 9 2 6 3 11" xfId="4849" xr:uid="{00000000-0005-0000-0000-000030100000}"/>
    <cellStyle name="Calculation 9 2 6 3 11 2" xfId="4850" xr:uid="{00000000-0005-0000-0000-000031100000}"/>
    <cellStyle name="Calculation 9 2 6 3 12" xfId="4851" xr:uid="{00000000-0005-0000-0000-000032100000}"/>
    <cellStyle name="Calculation 9 2 6 3 12 2" xfId="4852" xr:uid="{00000000-0005-0000-0000-000033100000}"/>
    <cellStyle name="Calculation 9 2 6 3 13" xfId="4853" xr:uid="{00000000-0005-0000-0000-000034100000}"/>
    <cellStyle name="Calculation 9 2 6 3 13 2" xfId="4854" xr:uid="{00000000-0005-0000-0000-000035100000}"/>
    <cellStyle name="Calculation 9 2 6 3 14" xfId="4855" xr:uid="{00000000-0005-0000-0000-000036100000}"/>
    <cellStyle name="Calculation 9 2 6 3 14 2" xfId="4856" xr:uid="{00000000-0005-0000-0000-000037100000}"/>
    <cellStyle name="Calculation 9 2 6 3 15" xfId="4857" xr:uid="{00000000-0005-0000-0000-000038100000}"/>
    <cellStyle name="Calculation 9 2 6 3 15 2" xfId="4858" xr:uid="{00000000-0005-0000-0000-000039100000}"/>
    <cellStyle name="Calculation 9 2 6 3 16" xfId="4859" xr:uid="{00000000-0005-0000-0000-00003A100000}"/>
    <cellStyle name="Calculation 9 2 6 3 2" xfId="4860" xr:uid="{00000000-0005-0000-0000-00003B100000}"/>
    <cellStyle name="Calculation 9 2 6 3 2 2" xfId="4861" xr:uid="{00000000-0005-0000-0000-00003C100000}"/>
    <cellStyle name="Calculation 9 2 6 3 3" xfId="4862" xr:uid="{00000000-0005-0000-0000-00003D100000}"/>
    <cellStyle name="Calculation 9 2 6 3 3 2" xfId="4863" xr:uid="{00000000-0005-0000-0000-00003E100000}"/>
    <cellStyle name="Calculation 9 2 6 3 4" xfId="4864" xr:uid="{00000000-0005-0000-0000-00003F100000}"/>
    <cellStyle name="Calculation 9 2 6 3 4 2" xfId="4865" xr:uid="{00000000-0005-0000-0000-000040100000}"/>
    <cellStyle name="Calculation 9 2 6 3 5" xfId="4866" xr:uid="{00000000-0005-0000-0000-000041100000}"/>
    <cellStyle name="Calculation 9 2 6 3 5 2" xfId="4867" xr:uid="{00000000-0005-0000-0000-000042100000}"/>
    <cellStyle name="Calculation 9 2 6 3 6" xfId="4868" xr:uid="{00000000-0005-0000-0000-000043100000}"/>
    <cellStyle name="Calculation 9 2 6 3 6 2" xfId="4869" xr:uid="{00000000-0005-0000-0000-000044100000}"/>
    <cellStyle name="Calculation 9 2 6 3 7" xfId="4870" xr:uid="{00000000-0005-0000-0000-000045100000}"/>
    <cellStyle name="Calculation 9 2 6 3 7 2" xfId="4871" xr:uid="{00000000-0005-0000-0000-000046100000}"/>
    <cellStyle name="Calculation 9 2 6 3 8" xfId="4872" xr:uid="{00000000-0005-0000-0000-000047100000}"/>
    <cellStyle name="Calculation 9 2 6 3 8 2" xfId="4873" xr:uid="{00000000-0005-0000-0000-000048100000}"/>
    <cellStyle name="Calculation 9 2 6 3 9" xfId="4874" xr:uid="{00000000-0005-0000-0000-000049100000}"/>
    <cellStyle name="Calculation 9 2 6 3 9 2" xfId="4875" xr:uid="{00000000-0005-0000-0000-00004A100000}"/>
    <cellStyle name="Calculation 9 2 6 4" xfId="4876" xr:uid="{00000000-0005-0000-0000-00004B100000}"/>
    <cellStyle name="Calculation 9 2 6 4 10" xfId="4877" xr:uid="{00000000-0005-0000-0000-00004C100000}"/>
    <cellStyle name="Calculation 9 2 6 4 10 2" xfId="4878" xr:uid="{00000000-0005-0000-0000-00004D100000}"/>
    <cellStyle name="Calculation 9 2 6 4 11" xfId="4879" xr:uid="{00000000-0005-0000-0000-00004E100000}"/>
    <cellStyle name="Calculation 9 2 6 4 11 2" xfId="4880" xr:uid="{00000000-0005-0000-0000-00004F100000}"/>
    <cellStyle name="Calculation 9 2 6 4 12" xfId="4881" xr:uid="{00000000-0005-0000-0000-000050100000}"/>
    <cellStyle name="Calculation 9 2 6 4 12 2" xfId="4882" xr:uid="{00000000-0005-0000-0000-000051100000}"/>
    <cellStyle name="Calculation 9 2 6 4 13" xfId="4883" xr:uid="{00000000-0005-0000-0000-000052100000}"/>
    <cellStyle name="Calculation 9 2 6 4 13 2" xfId="4884" xr:uid="{00000000-0005-0000-0000-000053100000}"/>
    <cellStyle name="Calculation 9 2 6 4 14" xfId="4885" xr:uid="{00000000-0005-0000-0000-000054100000}"/>
    <cellStyle name="Calculation 9 2 6 4 14 2" xfId="4886" xr:uid="{00000000-0005-0000-0000-000055100000}"/>
    <cellStyle name="Calculation 9 2 6 4 15" xfId="4887" xr:uid="{00000000-0005-0000-0000-000056100000}"/>
    <cellStyle name="Calculation 9 2 6 4 15 2" xfId="4888" xr:uid="{00000000-0005-0000-0000-000057100000}"/>
    <cellStyle name="Calculation 9 2 6 4 16" xfId="4889" xr:uid="{00000000-0005-0000-0000-000058100000}"/>
    <cellStyle name="Calculation 9 2 6 4 2" xfId="4890" xr:uid="{00000000-0005-0000-0000-000059100000}"/>
    <cellStyle name="Calculation 9 2 6 4 2 2" xfId="4891" xr:uid="{00000000-0005-0000-0000-00005A100000}"/>
    <cellStyle name="Calculation 9 2 6 4 3" xfId="4892" xr:uid="{00000000-0005-0000-0000-00005B100000}"/>
    <cellStyle name="Calculation 9 2 6 4 3 2" xfId="4893" xr:uid="{00000000-0005-0000-0000-00005C100000}"/>
    <cellStyle name="Calculation 9 2 6 4 4" xfId="4894" xr:uid="{00000000-0005-0000-0000-00005D100000}"/>
    <cellStyle name="Calculation 9 2 6 4 4 2" xfId="4895" xr:uid="{00000000-0005-0000-0000-00005E100000}"/>
    <cellStyle name="Calculation 9 2 6 4 5" xfId="4896" xr:uid="{00000000-0005-0000-0000-00005F100000}"/>
    <cellStyle name="Calculation 9 2 6 4 5 2" xfId="4897" xr:uid="{00000000-0005-0000-0000-000060100000}"/>
    <cellStyle name="Calculation 9 2 6 4 6" xfId="4898" xr:uid="{00000000-0005-0000-0000-000061100000}"/>
    <cellStyle name="Calculation 9 2 6 4 6 2" xfId="4899" xr:uid="{00000000-0005-0000-0000-000062100000}"/>
    <cellStyle name="Calculation 9 2 6 4 7" xfId="4900" xr:uid="{00000000-0005-0000-0000-000063100000}"/>
    <cellStyle name="Calculation 9 2 6 4 7 2" xfId="4901" xr:uid="{00000000-0005-0000-0000-000064100000}"/>
    <cellStyle name="Calculation 9 2 6 4 8" xfId="4902" xr:uid="{00000000-0005-0000-0000-000065100000}"/>
    <cellStyle name="Calculation 9 2 6 4 8 2" xfId="4903" xr:uid="{00000000-0005-0000-0000-000066100000}"/>
    <cellStyle name="Calculation 9 2 6 4 9" xfId="4904" xr:uid="{00000000-0005-0000-0000-000067100000}"/>
    <cellStyle name="Calculation 9 2 6 4 9 2" xfId="4905" xr:uid="{00000000-0005-0000-0000-000068100000}"/>
    <cellStyle name="Calculation 9 2 6 5" xfId="4906" xr:uid="{00000000-0005-0000-0000-000069100000}"/>
    <cellStyle name="Calculation 9 2 6 5 10" xfId="4907" xr:uid="{00000000-0005-0000-0000-00006A100000}"/>
    <cellStyle name="Calculation 9 2 6 5 10 2" xfId="4908" xr:uid="{00000000-0005-0000-0000-00006B100000}"/>
    <cellStyle name="Calculation 9 2 6 5 11" xfId="4909" xr:uid="{00000000-0005-0000-0000-00006C100000}"/>
    <cellStyle name="Calculation 9 2 6 5 11 2" xfId="4910" xr:uid="{00000000-0005-0000-0000-00006D100000}"/>
    <cellStyle name="Calculation 9 2 6 5 12" xfId="4911" xr:uid="{00000000-0005-0000-0000-00006E100000}"/>
    <cellStyle name="Calculation 9 2 6 5 12 2" xfId="4912" xr:uid="{00000000-0005-0000-0000-00006F100000}"/>
    <cellStyle name="Calculation 9 2 6 5 13" xfId="4913" xr:uid="{00000000-0005-0000-0000-000070100000}"/>
    <cellStyle name="Calculation 9 2 6 5 13 2" xfId="4914" xr:uid="{00000000-0005-0000-0000-000071100000}"/>
    <cellStyle name="Calculation 9 2 6 5 14" xfId="4915" xr:uid="{00000000-0005-0000-0000-000072100000}"/>
    <cellStyle name="Calculation 9 2 6 5 14 2" xfId="4916" xr:uid="{00000000-0005-0000-0000-000073100000}"/>
    <cellStyle name="Calculation 9 2 6 5 15" xfId="4917" xr:uid="{00000000-0005-0000-0000-000074100000}"/>
    <cellStyle name="Calculation 9 2 6 5 2" xfId="4918" xr:uid="{00000000-0005-0000-0000-000075100000}"/>
    <cellStyle name="Calculation 9 2 6 5 2 2" xfId="4919" xr:uid="{00000000-0005-0000-0000-000076100000}"/>
    <cellStyle name="Calculation 9 2 6 5 3" xfId="4920" xr:uid="{00000000-0005-0000-0000-000077100000}"/>
    <cellStyle name="Calculation 9 2 6 5 3 2" xfId="4921" xr:uid="{00000000-0005-0000-0000-000078100000}"/>
    <cellStyle name="Calculation 9 2 6 5 4" xfId="4922" xr:uid="{00000000-0005-0000-0000-000079100000}"/>
    <cellStyle name="Calculation 9 2 6 5 4 2" xfId="4923" xr:uid="{00000000-0005-0000-0000-00007A100000}"/>
    <cellStyle name="Calculation 9 2 6 5 5" xfId="4924" xr:uid="{00000000-0005-0000-0000-00007B100000}"/>
    <cellStyle name="Calculation 9 2 6 5 5 2" xfId="4925" xr:uid="{00000000-0005-0000-0000-00007C100000}"/>
    <cellStyle name="Calculation 9 2 6 5 6" xfId="4926" xr:uid="{00000000-0005-0000-0000-00007D100000}"/>
    <cellStyle name="Calculation 9 2 6 5 6 2" xfId="4927" xr:uid="{00000000-0005-0000-0000-00007E100000}"/>
    <cellStyle name="Calculation 9 2 6 5 7" xfId="4928" xr:uid="{00000000-0005-0000-0000-00007F100000}"/>
    <cellStyle name="Calculation 9 2 6 5 7 2" xfId="4929" xr:uid="{00000000-0005-0000-0000-000080100000}"/>
    <cellStyle name="Calculation 9 2 6 5 8" xfId="4930" xr:uid="{00000000-0005-0000-0000-000081100000}"/>
    <cellStyle name="Calculation 9 2 6 5 8 2" xfId="4931" xr:uid="{00000000-0005-0000-0000-000082100000}"/>
    <cellStyle name="Calculation 9 2 6 5 9" xfId="4932" xr:uid="{00000000-0005-0000-0000-000083100000}"/>
    <cellStyle name="Calculation 9 2 6 5 9 2" xfId="4933" xr:uid="{00000000-0005-0000-0000-000084100000}"/>
    <cellStyle name="Calculation 9 2 6 6" xfId="4934" xr:uid="{00000000-0005-0000-0000-000085100000}"/>
    <cellStyle name="Calculation 9 2 6 6 2" xfId="4935" xr:uid="{00000000-0005-0000-0000-000086100000}"/>
    <cellStyle name="Calculation 9 2 6 7" xfId="4936" xr:uid="{00000000-0005-0000-0000-000087100000}"/>
    <cellStyle name="Calculation 9 2 6 7 2" xfId="4937" xr:uid="{00000000-0005-0000-0000-000088100000}"/>
    <cellStyle name="Calculation 9 2 6 8" xfId="4938" xr:uid="{00000000-0005-0000-0000-000089100000}"/>
    <cellStyle name="Calculation 9 2 6 8 2" xfId="4939" xr:uid="{00000000-0005-0000-0000-00008A100000}"/>
    <cellStyle name="Calculation 9 2 6 9" xfId="4940" xr:uid="{00000000-0005-0000-0000-00008B100000}"/>
    <cellStyle name="Calculation 9 2 6 9 2" xfId="4941" xr:uid="{00000000-0005-0000-0000-00008C100000}"/>
    <cellStyle name="Calculation 9 2 7" xfId="4942" xr:uid="{00000000-0005-0000-0000-00008D100000}"/>
    <cellStyle name="Calculation 9 2 7 10" xfId="4943" xr:uid="{00000000-0005-0000-0000-00008E100000}"/>
    <cellStyle name="Calculation 9 2 7 10 2" xfId="4944" xr:uid="{00000000-0005-0000-0000-00008F100000}"/>
    <cellStyle name="Calculation 9 2 7 11" xfId="4945" xr:uid="{00000000-0005-0000-0000-000090100000}"/>
    <cellStyle name="Calculation 9 2 7 11 2" xfId="4946" xr:uid="{00000000-0005-0000-0000-000091100000}"/>
    <cellStyle name="Calculation 9 2 7 12" xfId="4947" xr:uid="{00000000-0005-0000-0000-000092100000}"/>
    <cellStyle name="Calculation 9 2 7 12 2" xfId="4948" xr:uid="{00000000-0005-0000-0000-000093100000}"/>
    <cellStyle name="Calculation 9 2 7 13" xfId="4949" xr:uid="{00000000-0005-0000-0000-000094100000}"/>
    <cellStyle name="Calculation 9 2 7 13 2" xfId="4950" xr:uid="{00000000-0005-0000-0000-000095100000}"/>
    <cellStyle name="Calculation 9 2 7 14" xfId="4951" xr:uid="{00000000-0005-0000-0000-000096100000}"/>
    <cellStyle name="Calculation 9 2 7 14 2" xfId="4952" xr:uid="{00000000-0005-0000-0000-000097100000}"/>
    <cellStyle name="Calculation 9 2 7 15" xfId="4953" xr:uid="{00000000-0005-0000-0000-000098100000}"/>
    <cellStyle name="Calculation 9 2 7 15 2" xfId="4954" xr:uid="{00000000-0005-0000-0000-000099100000}"/>
    <cellStyle name="Calculation 9 2 7 16" xfId="4955" xr:uid="{00000000-0005-0000-0000-00009A100000}"/>
    <cellStyle name="Calculation 9 2 7 16 2" xfId="4956" xr:uid="{00000000-0005-0000-0000-00009B100000}"/>
    <cellStyle name="Calculation 9 2 7 17" xfId="4957" xr:uid="{00000000-0005-0000-0000-00009C100000}"/>
    <cellStyle name="Calculation 9 2 7 17 2" xfId="4958" xr:uid="{00000000-0005-0000-0000-00009D100000}"/>
    <cellStyle name="Calculation 9 2 7 18" xfId="4959" xr:uid="{00000000-0005-0000-0000-00009E100000}"/>
    <cellStyle name="Calculation 9 2 7 2" xfId="4960" xr:uid="{00000000-0005-0000-0000-00009F100000}"/>
    <cellStyle name="Calculation 9 2 7 2 10" xfId="4961" xr:uid="{00000000-0005-0000-0000-0000A0100000}"/>
    <cellStyle name="Calculation 9 2 7 2 10 2" xfId="4962" xr:uid="{00000000-0005-0000-0000-0000A1100000}"/>
    <cellStyle name="Calculation 9 2 7 2 11" xfId="4963" xr:uid="{00000000-0005-0000-0000-0000A2100000}"/>
    <cellStyle name="Calculation 9 2 7 2 11 2" xfId="4964" xr:uid="{00000000-0005-0000-0000-0000A3100000}"/>
    <cellStyle name="Calculation 9 2 7 2 12" xfId="4965" xr:uid="{00000000-0005-0000-0000-0000A4100000}"/>
    <cellStyle name="Calculation 9 2 7 2 12 2" xfId="4966" xr:uid="{00000000-0005-0000-0000-0000A5100000}"/>
    <cellStyle name="Calculation 9 2 7 2 13" xfId="4967" xr:uid="{00000000-0005-0000-0000-0000A6100000}"/>
    <cellStyle name="Calculation 9 2 7 2 13 2" xfId="4968" xr:uid="{00000000-0005-0000-0000-0000A7100000}"/>
    <cellStyle name="Calculation 9 2 7 2 14" xfId="4969" xr:uid="{00000000-0005-0000-0000-0000A8100000}"/>
    <cellStyle name="Calculation 9 2 7 2 14 2" xfId="4970" xr:uid="{00000000-0005-0000-0000-0000A9100000}"/>
    <cellStyle name="Calculation 9 2 7 2 15" xfId="4971" xr:uid="{00000000-0005-0000-0000-0000AA100000}"/>
    <cellStyle name="Calculation 9 2 7 2 15 2" xfId="4972" xr:uid="{00000000-0005-0000-0000-0000AB100000}"/>
    <cellStyle name="Calculation 9 2 7 2 16" xfId="4973" xr:uid="{00000000-0005-0000-0000-0000AC100000}"/>
    <cellStyle name="Calculation 9 2 7 2 16 2" xfId="4974" xr:uid="{00000000-0005-0000-0000-0000AD100000}"/>
    <cellStyle name="Calculation 9 2 7 2 17" xfId="4975" xr:uid="{00000000-0005-0000-0000-0000AE100000}"/>
    <cellStyle name="Calculation 9 2 7 2 17 2" xfId="4976" xr:uid="{00000000-0005-0000-0000-0000AF100000}"/>
    <cellStyle name="Calculation 9 2 7 2 18" xfId="4977" xr:uid="{00000000-0005-0000-0000-0000B0100000}"/>
    <cellStyle name="Calculation 9 2 7 2 2" xfId="4978" xr:uid="{00000000-0005-0000-0000-0000B1100000}"/>
    <cellStyle name="Calculation 9 2 7 2 2 2" xfId="4979" xr:uid="{00000000-0005-0000-0000-0000B2100000}"/>
    <cellStyle name="Calculation 9 2 7 2 3" xfId="4980" xr:uid="{00000000-0005-0000-0000-0000B3100000}"/>
    <cellStyle name="Calculation 9 2 7 2 3 2" xfId="4981" xr:uid="{00000000-0005-0000-0000-0000B4100000}"/>
    <cellStyle name="Calculation 9 2 7 2 4" xfId="4982" xr:uid="{00000000-0005-0000-0000-0000B5100000}"/>
    <cellStyle name="Calculation 9 2 7 2 4 2" xfId="4983" xr:uid="{00000000-0005-0000-0000-0000B6100000}"/>
    <cellStyle name="Calculation 9 2 7 2 5" xfId="4984" xr:uid="{00000000-0005-0000-0000-0000B7100000}"/>
    <cellStyle name="Calculation 9 2 7 2 5 2" xfId="4985" xr:uid="{00000000-0005-0000-0000-0000B8100000}"/>
    <cellStyle name="Calculation 9 2 7 2 6" xfId="4986" xr:uid="{00000000-0005-0000-0000-0000B9100000}"/>
    <cellStyle name="Calculation 9 2 7 2 6 2" xfId="4987" xr:uid="{00000000-0005-0000-0000-0000BA100000}"/>
    <cellStyle name="Calculation 9 2 7 2 7" xfId="4988" xr:uid="{00000000-0005-0000-0000-0000BB100000}"/>
    <cellStyle name="Calculation 9 2 7 2 7 2" xfId="4989" xr:uid="{00000000-0005-0000-0000-0000BC100000}"/>
    <cellStyle name="Calculation 9 2 7 2 8" xfId="4990" xr:uid="{00000000-0005-0000-0000-0000BD100000}"/>
    <cellStyle name="Calculation 9 2 7 2 8 2" xfId="4991" xr:uid="{00000000-0005-0000-0000-0000BE100000}"/>
    <cellStyle name="Calculation 9 2 7 2 9" xfId="4992" xr:uid="{00000000-0005-0000-0000-0000BF100000}"/>
    <cellStyle name="Calculation 9 2 7 2 9 2" xfId="4993" xr:uid="{00000000-0005-0000-0000-0000C0100000}"/>
    <cellStyle name="Calculation 9 2 7 3" xfId="4994" xr:uid="{00000000-0005-0000-0000-0000C1100000}"/>
    <cellStyle name="Calculation 9 2 7 3 10" xfId="4995" xr:uid="{00000000-0005-0000-0000-0000C2100000}"/>
    <cellStyle name="Calculation 9 2 7 3 10 2" xfId="4996" xr:uid="{00000000-0005-0000-0000-0000C3100000}"/>
    <cellStyle name="Calculation 9 2 7 3 11" xfId="4997" xr:uid="{00000000-0005-0000-0000-0000C4100000}"/>
    <cellStyle name="Calculation 9 2 7 3 11 2" xfId="4998" xr:uid="{00000000-0005-0000-0000-0000C5100000}"/>
    <cellStyle name="Calculation 9 2 7 3 12" xfId="4999" xr:uid="{00000000-0005-0000-0000-0000C6100000}"/>
    <cellStyle name="Calculation 9 2 7 3 12 2" xfId="5000" xr:uid="{00000000-0005-0000-0000-0000C7100000}"/>
    <cellStyle name="Calculation 9 2 7 3 13" xfId="5001" xr:uid="{00000000-0005-0000-0000-0000C8100000}"/>
    <cellStyle name="Calculation 9 2 7 3 13 2" xfId="5002" xr:uid="{00000000-0005-0000-0000-0000C9100000}"/>
    <cellStyle name="Calculation 9 2 7 3 14" xfId="5003" xr:uid="{00000000-0005-0000-0000-0000CA100000}"/>
    <cellStyle name="Calculation 9 2 7 3 14 2" xfId="5004" xr:uid="{00000000-0005-0000-0000-0000CB100000}"/>
    <cellStyle name="Calculation 9 2 7 3 15" xfId="5005" xr:uid="{00000000-0005-0000-0000-0000CC100000}"/>
    <cellStyle name="Calculation 9 2 7 3 15 2" xfId="5006" xr:uid="{00000000-0005-0000-0000-0000CD100000}"/>
    <cellStyle name="Calculation 9 2 7 3 16" xfId="5007" xr:uid="{00000000-0005-0000-0000-0000CE100000}"/>
    <cellStyle name="Calculation 9 2 7 3 2" xfId="5008" xr:uid="{00000000-0005-0000-0000-0000CF100000}"/>
    <cellStyle name="Calculation 9 2 7 3 2 2" xfId="5009" xr:uid="{00000000-0005-0000-0000-0000D0100000}"/>
    <cellStyle name="Calculation 9 2 7 3 3" xfId="5010" xr:uid="{00000000-0005-0000-0000-0000D1100000}"/>
    <cellStyle name="Calculation 9 2 7 3 3 2" xfId="5011" xr:uid="{00000000-0005-0000-0000-0000D2100000}"/>
    <cellStyle name="Calculation 9 2 7 3 4" xfId="5012" xr:uid="{00000000-0005-0000-0000-0000D3100000}"/>
    <cellStyle name="Calculation 9 2 7 3 4 2" xfId="5013" xr:uid="{00000000-0005-0000-0000-0000D4100000}"/>
    <cellStyle name="Calculation 9 2 7 3 5" xfId="5014" xr:uid="{00000000-0005-0000-0000-0000D5100000}"/>
    <cellStyle name="Calculation 9 2 7 3 5 2" xfId="5015" xr:uid="{00000000-0005-0000-0000-0000D6100000}"/>
    <cellStyle name="Calculation 9 2 7 3 6" xfId="5016" xr:uid="{00000000-0005-0000-0000-0000D7100000}"/>
    <cellStyle name="Calculation 9 2 7 3 6 2" xfId="5017" xr:uid="{00000000-0005-0000-0000-0000D8100000}"/>
    <cellStyle name="Calculation 9 2 7 3 7" xfId="5018" xr:uid="{00000000-0005-0000-0000-0000D9100000}"/>
    <cellStyle name="Calculation 9 2 7 3 7 2" xfId="5019" xr:uid="{00000000-0005-0000-0000-0000DA100000}"/>
    <cellStyle name="Calculation 9 2 7 3 8" xfId="5020" xr:uid="{00000000-0005-0000-0000-0000DB100000}"/>
    <cellStyle name="Calculation 9 2 7 3 8 2" xfId="5021" xr:uid="{00000000-0005-0000-0000-0000DC100000}"/>
    <cellStyle name="Calculation 9 2 7 3 9" xfId="5022" xr:uid="{00000000-0005-0000-0000-0000DD100000}"/>
    <cellStyle name="Calculation 9 2 7 3 9 2" xfId="5023" xr:uid="{00000000-0005-0000-0000-0000DE100000}"/>
    <cellStyle name="Calculation 9 2 7 4" xfId="5024" xr:uid="{00000000-0005-0000-0000-0000DF100000}"/>
    <cellStyle name="Calculation 9 2 7 4 10" xfId="5025" xr:uid="{00000000-0005-0000-0000-0000E0100000}"/>
    <cellStyle name="Calculation 9 2 7 4 10 2" xfId="5026" xr:uid="{00000000-0005-0000-0000-0000E1100000}"/>
    <cellStyle name="Calculation 9 2 7 4 11" xfId="5027" xr:uid="{00000000-0005-0000-0000-0000E2100000}"/>
    <cellStyle name="Calculation 9 2 7 4 11 2" xfId="5028" xr:uid="{00000000-0005-0000-0000-0000E3100000}"/>
    <cellStyle name="Calculation 9 2 7 4 12" xfId="5029" xr:uid="{00000000-0005-0000-0000-0000E4100000}"/>
    <cellStyle name="Calculation 9 2 7 4 12 2" xfId="5030" xr:uid="{00000000-0005-0000-0000-0000E5100000}"/>
    <cellStyle name="Calculation 9 2 7 4 13" xfId="5031" xr:uid="{00000000-0005-0000-0000-0000E6100000}"/>
    <cellStyle name="Calculation 9 2 7 4 13 2" xfId="5032" xr:uid="{00000000-0005-0000-0000-0000E7100000}"/>
    <cellStyle name="Calculation 9 2 7 4 14" xfId="5033" xr:uid="{00000000-0005-0000-0000-0000E8100000}"/>
    <cellStyle name="Calculation 9 2 7 4 14 2" xfId="5034" xr:uid="{00000000-0005-0000-0000-0000E9100000}"/>
    <cellStyle name="Calculation 9 2 7 4 15" xfId="5035" xr:uid="{00000000-0005-0000-0000-0000EA100000}"/>
    <cellStyle name="Calculation 9 2 7 4 15 2" xfId="5036" xr:uid="{00000000-0005-0000-0000-0000EB100000}"/>
    <cellStyle name="Calculation 9 2 7 4 16" xfId="5037" xr:uid="{00000000-0005-0000-0000-0000EC100000}"/>
    <cellStyle name="Calculation 9 2 7 4 2" xfId="5038" xr:uid="{00000000-0005-0000-0000-0000ED100000}"/>
    <cellStyle name="Calculation 9 2 7 4 2 2" xfId="5039" xr:uid="{00000000-0005-0000-0000-0000EE100000}"/>
    <cellStyle name="Calculation 9 2 7 4 3" xfId="5040" xr:uid="{00000000-0005-0000-0000-0000EF100000}"/>
    <cellStyle name="Calculation 9 2 7 4 3 2" xfId="5041" xr:uid="{00000000-0005-0000-0000-0000F0100000}"/>
    <cellStyle name="Calculation 9 2 7 4 4" xfId="5042" xr:uid="{00000000-0005-0000-0000-0000F1100000}"/>
    <cellStyle name="Calculation 9 2 7 4 4 2" xfId="5043" xr:uid="{00000000-0005-0000-0000-0000F2100000}"/>
    <cellStyle name="Calculation 9 2 7 4 5" xfId="5044" xr:uid="{00000000-0005-0000-0000-0000F3100000}"/>
    <cellStyle name="Calculation 9 2 7 4 5 2" xfId="5045" xr:uid="{00000000-0005-0000-0000-0000F4100000}"/>
    <cellStyle name="Calculation 9 2 7 4 6" xfId="5046" xr:uid="{00000000-0005-0000-0000-0000F5100000}"/>
    <cellStyle name="Calculation 9 2 7 4 6 2" xfId="5047" xr:uid="{00000000-0005-0000-0000-0000F6100000}"/>
    <cellStyle name="Calculation 9 2 7 4 7" xfId="5048" xr:uid="{00000000-0005-0000-0000-0000F7100000}"/>
    <cellStyle name="Calculation 9 2 7 4 7 2" xfId="5049" xr:uid="{00000000-0005-0000-0000-0000F8100000}"/>
    <cellStyle name="Calculation 9 2 7 4 8" xfId="5050" xr:uid="{00000000-0005-0000-0000-0000F9100000}"/>
    <cellStyle name="Calculation 9 2 7 4 8 2" xfId="5051" xr:uid="{00000000-0005-0000-0000-0000FA100000}"/>
    <cellStyle name="Calculation 9 2 7 4 9" xfId="5052" xr:uid="{00000000-0005-0000-0000-0000FB100000}"/>
    <cellStyle name="Calculation 9 2 7 4 9 2" xfId="5053" xr:uid="{00000000-0005-0000-0000-0000FC100000}"/>
    <cellStyle name="Calculation 9 2 7 5" xfId="5054" xr:uid="{00000000-0005-0000-0000-0000FD100000}"/>
    <cellStyle name="Calculation 9 2 7 5 10" xfId="5055" xr:uid="{00000000-0005-0000-0000-0000FE100000}"/>
    <cellStyle name="Calculation 9 2 7 5 10 2" xfId="5056" xr:uid="{00000000-0005-0000-0000-0000FF100000}"/>
    <cellStyle name="Calculation 9 2 7 5 11" xfId="5057" xr:uid="{00000000-0005-0000-0000-000000110000}"/>
    <cellStyle name="Calculation 9 2 7 5 11 2" xfId="5058" xr:uid="{00000000-0005-0000-0000-000001110000}"/>
    <cellStyle name="Calculation 9 2 7 5 12" xfId="5059" xr:uid="{00000000-0005-0000-0000-000002110000}"/>
    <cellStyle name="Calculation 9 2 7 5 12 2" xfId="5060" xr:uid="{00000000-0005-0000-0000-000003110000}"/>
    <cellStyle name="Calculation 9 2 7 5 13" xfId="5061" xr:uid="{00000000-0005-0000-0000-000004110000}"/>
    <cellStyle name="Calculation 9 2 7 5 13 2" xfId="5062" xr:uid="{00000000-0005-0000-0000-000005110000}"/>
    <cellStyle name="Calculation 9 2 7 5 14" xfId="5063" xr:uid="{00000000-0005-0000-0000-000006110000}"/>
    <cellStyle name="Calculation 9 2 7 5 2" xfId="5064" xr:uid="{00000000-0005-0000-0000-000007110000}"/>
    <cellStyle name="Calculation 9 2 7 5 2 2" xfId="5065" xr:uid="{00000000-0005-0000-0000-000008110000}"/>
    <cellStyle name="Calculation 9 2 7 5 3" xfId="5066" xr:uid="{00000000-0005-0000-0000-000009110000}"/>
    <cellStyle name="Calculation 9 2 7 5 3 2" xfId="5067" xr:uid="{00000000-0005-0000-0000-00000A110000}"/>
    <cellStyle name="Calculation 9 2 7 5 4" xfId="5068" xr:uid="{00000000-0005-0000-0000-00000B110000}"/>
    <cellStyle name="Calculation 9 2 7 5 4 2" xfId="5069" xr:uid="{00000000-0005-0000-0000-00000C110000}"/>
    <cellStyle name="Calculation 9 2 7 5 5" xfId="5070" xr:uid="{00000000-0005-0000-0000-00000D110000}"/>
    <cellStyle name="Calculation 9 2 7 5 5 2" xfId="5071" xr:uid="{00000000-0005-0000-0000-00000E110000}"/>
    <cellStyle name="Calculation 9 2 7 5 6" xfId="5072" xr:uid="{00000000-0005-0000-0000-00000F110000}"/>
    <cellStyle name="Calculation 9 2 7 5 6 2" xfId="5073" xr:uid="{00000000-0005-0000-0000-000010110000}"/>
    <cellStyle name="Calculation 9 2 7 5 7" xfId="5074" xr:uid="{00000000-0005-0000-0000-000011110000}"/>
    <cellStyle name="Calculation 9 2 7 5 7 2" xfId="5075" xr:uid="{00000000-0005-0000-0000-000012110000}"/>
    <cellStyle name="Calculation 9 2 7 5 8" xfId="5076" xr:uid="{00000000-0005-0000-0000-000013110000}"/>
    <cellStyle name="Calculation 9 2 7 5 8 2" xfId="5077" xr:uid="{00000000-0005-0000-0000-000014110000}"/>
    <cellStyle name="Calculation 9 2 7 5 9" xfId="5078" xr:uid="{00000000-0005-0000-0000-000015110000}"/>
    <cellStyle name="Calculation 9 2 7 5 9 2" xfId="5079" xr:uid="{00000000-0005-0000-0000-000016110000}"/>
    <cellStyle name="Calculation 9 2 7 6" xfId="5080" xr:uid="{00000000-0005-0000-0000-000017110000}"/>
    <cellStyle name="Calculation 9 2 7 6 2" xfId="5081" xr:uid="{00000000-0005-0000-0000-000018110000}"/>
    <cellStyle name="Calculation 9 2 7 7" xfId="5082" xr:uid="{00000000-0005-0000-0000-000019110000}"/>
    <cellStyle name="Calculation 9 2 7 7 2" xfId="5083" xr:uid="{00000000-0005-0000-0000-00001A110000}"/>
    <cellStyle name="Calculation 9 2 7 8" xfId="5084" xr:uid="{00000000-0005-0000-0000-00001B110000}"/>
    <cellStyle name="Calculation 9 2 7 8 2" xfId="5085" xr:uid="{00000000-0005-0000-0000-00001C110000}"/>
    <cellStyle name="Calculation 9 2 7 9" xfId="5086" xr:uid="{00000000-0005-0000-0000-00001D110000}"/>
    <cellStyle name="Calculation 9 2 7 9 2" xfId="5087" xr:uid="{00000000-0005-0000-0000-00001E110000}"/>
    <cellStyle name="Calculation 9 2 8" xfId="5088" xr:uid="{00000000-0005-0000-0000-00001F110000}"/>
    <cellStyle name="Calculation 9 2 8 10" xfId="5089" xr:uid="{00000000-0005-0000-0000-000020110000}"/>
    <cellStyle name="Calculation 9 2 8 10 2" xfId="5090" xr:uid="{00000000-0005-0000-0000-000021110000}"/>
    <cellStyle name="Calculation 9 2 8 11" xfId="5091" xr:uid="{00000000-0005-0000-0000-000022110000}"/>
    <cellStyle name="Calculation 9 2 8 11 2" xfId="5092" xr:uid="{00000000-0005-0000-0000-000023110000}"/>
    <cellStyle name="Calculation 9 2 8 12" xfId="5093" xr:uid="{00000000-0005-0000-0000-000024110000}"/>
    <cellStyle name="Calculation 9 2 8 12 2" xfId="5094" xr:uid="{00000000-0005-0000-0000-000025110000}"/>
    <cellStyle name="Calculation 9 2 8 13" xfId="5095" xr:uid="{00000000-0005-0000-0000-000026110000}"/>
    <cellStyle name="Calculation 9 2 8 13 2" xfId="5096" xr:uid="{00000000-0005-0000-0000-000027110000}"/>
    <cellStyle name="Calculation 9 2 8 14" xfId="5097" xr:uid="{00000000-0005-0000-0000-000028110000}"/>
    <cellStyle name="Calculation 9 2 8 14 2" xfId="5098" xr:uid="{00000000-0005-0000-0000-000029110000}"/>
    <cellStyle name="Calculation 9 2 8 15" xfId="5099" xr:uid="{00000000-0005-0000-0000-00002A110000}"/>
    <cellStyle name="Calculation 9 2 8 15 2" xfId="5100" xr:uid="{00000000-0005-0000-0000-00002B110000}"/>
    <cellStyle name="Calculation 9 2 8 16" xfId="5101" xr:uid="{00000000-0005-0000-0000-00002C110000}"/>
    <cellStyle name="Calculation 9 2 8 16 2" xfId="5102" xr:uid="{00000000-0005-0000-0000-00002D110000}"/>
    <cellStyle name="Calculation 9 2 8 17" xfId="5103" xr:uid="{00000000-0005-0000-0000-00002E110000}"/>
    <cellStyle name="Calculation 9 2 8 17 2" xfId="5104" xr:uid="{00000000-0005-0000-0000-00002F110000}"/>
    <cellStyle name="Calculation 9 2 8 18" xfId="5105" xr:uid="{00000000-0005-0000-0000-000030110000}"/>
    <cellStyle name="Calculation 9 2 8 2" xfId="5106" xr:uid="{00000000-0005-0000-0000-000031110000}"/>
    <cellStyle name="Calculation 9 2 8 2 10" xfId="5107" xr:uid="{00000000-0005-0000-0000-000032110000}"/>
    <cellStyle name="Calculation 9 2 8 2 10 2" xfId="5108" xr:uid="{00000000-0005-0000-0000-000033110000}"/>
    <cellStyle name="Calculation 9 2 8 2 11" xfId="5109" xr:uid="{00000000-0005-0000-0000-000034110000}"/>
    <cellStyle name="Calculation 9 2 8 2 11 2" xfId="5110" xr:uid="{00000000-0005-0000-0000-000035110000}"/>
    <cellStyle name="Calculation 9 2 8 2 12" xfId="5111" xr:uid="{00000000-0005-0000-0000-000036110000}"/>
    <cellStyle name="Calculation 9 2 8 2 12 2" xfId="5112" xr:uid="{00000000-0005-0000-0000-000037110000}"/>
    <cellStyle name="Calculation 9 2 8 2 13" xfId="5113" xr:uid="{00000000-0005-0000-0000-000038110000}"/>
    <cellStyle name="Calculation 9 2 8 2 13 2" xfId="5114" xr:uid="{00000000-0005-0000-0000-000039110000}"/>
    <cellStyle name="Calculation 9 2 8 2 14" xfId="5115" xr:uid="{00000000-0005-0000-0000-00003A110000}"/>
    <cellStyle name="Calculation 9 2 8 2 14 2" xfId="5116" xr:uid="{00000000-0005-0000-0000-00003B110000}"/>
    <cellStyle name="Calculation 9 2 8 2 15" xfId="5117" xr:uid="{00000000-0005-0000-0000-00003C110000}"/>
    <cellStyle name="Calculation 9 2 8 2 15 2" xfId="5118" xr:uid="{00000000-0005-0000-0000-00003D110000}"/>
    <cellStyle name="Calculation 9 2 8 2 16" xfId="5119" xr:uid="{00000000-0005-0000-0000-00003E110000}"/>
    <cellStyle name="Calculation 9 2 8 2 16 2" xfId="5120" xr:uid="{00000000-0005-0000-0000-00003F110000}"/>
    <cellStyle name="Calculation 9 2 8 2 17" xfId="5121" xr:uid="{00000000-0005-0000-0000-000040110000}"/>
    <cellStyle name="Calculation 9 2 8 2 17 2" xfId="5122" xr:uid="{00000000-0005-0000-0000-000041110000}"/>
    <cellStyle name="Calculation 9 2 8 2 18" xfId="5123" xr:uid="{00000000-0005-0000-0000-000042110000}"/>
    <cellStyle name="Calculation 9 2 8 2 2" xfId="5124" xr:uid="{00000000-0005-0000-0000-000043110000}"/>
    <cellStyle name="Calculation 9 2 8 2 2 2" xfId="5125" xr:uid="{00000000-0005-0000-0000-000044110000}"/>
    <cellStyle name="Calculation 9 2 8 2 3" xfId="5126" xr:uid="{00000000-0005-0000-0000-000045110000}"/>
    <cellStyle name="Calculation 9 2 8 2 3 2" xfId="5127" xr:uid="{00000000-0005-0000-0000-000046110000}"/>
    <cellStyle name="Calculation 9 2 8 2 4" xfId="5128" xr:uid="{00000000-0005-0000-0000-000047110000}"/>
    <cellStyle name="Calculation 9 2 8 2 4 2" xfId="5129" xr:uid="{00000000-0005-0000-0000-000048110000}"/>
    <cellStyle name="Calculation 9 2 8 2 5" xfId="5130" xr:uid="{00000000-0005-0000-0000-000049110000}"/>
    <cellStyle name="Calculation 9 2 8 2 5 2" xfId="5131" xr:uid="{00000000-0005-0000-0000-00004A110000}"/>
    <cellStyle name="Calculation 9 2 8 2 6" xfId="5132" xr:uid="{00000000-0005-0000-0000-00004B110000}"/>
    <cellStyle name="Calculation 9 2 8 2 6 2" xfId="5133" xr:uid="{00000000-0005-0000-0000-00004C110000}"/>
    <cellStyle name="Calculation 9 2 8 2 7" xfId="5134" xr:uid="{00000000-0005-0000-0000-00004D110000}"/>
    <cellStyle name="Calculation 9 2 8 2 7 2" xfId="5135" xr:uid="{00000000-0005-0000-0000-00004E110000}"/>
    <cellStyle name="Calculation 9 2 8 2 8" xfId="5136" xr:uid="{00000000-0005-0000-0000-00004F110000}"/>
    <cellStyle name="Calculation 9 2 8 2 8 2" xfId="5137" xr:uid="{00000000-0005-0000-0000-000050110000}"/>
    <cellStyle name="Calculation 9 2 8 2 9" xfId="5138" xr:uid="{00000000-0005-0000-0000-000051110000}"/>
    <cellStyle name="Calculation 9 2 8 2 9 2" xfId="5139" xr:uid="{00000000-0005-0000-0000-000052110000}"/>
    <cellStyle name="Calculation 9 2 8 3" xfId="5140" xr:uid="{00000000-0005-0000-0000-000053110000}"/>
    <cellStyle name="Calculation 9 2 8 3 10" xfId="5141" xr:uid="{00000000-0005-0000-0000-000054110000}"/>
    <cellStyle name="Calculation 9 2 8 3 10 2" xfId="5142" xr:uid="{00000000-0005-0000-0000-000055110000}"/>
    <cellStyle name="Calculation 9 2 8 3 11" xfId="5143" xr:uid="{00000000-0005-0000-0000-000056110000}"/>
    <cellStyle name="Calculation 9 2 8 3 11 2" xfId="5144" xr:uid="{00000000-0005-0000-0000-000057110000}"/>
    <cellStyle name="Calculation 9 2 8 3 12" xfId="5145" xr:uid="{00000000-0005-0000-0000-000058110000}"/>
    <cellStyle name="Calculation 9 2 8 3 12 2" xfId="5146" xr:uid="{00000000-0005-0000-0000-000059110000}"/>
    <cellStyle name="Calculation 9 2 8 3 13" xfId="5147" xr:uid="{00000000-0005-0000-0000-00005A110000}"/>
    <cellStyle name="Calculation 9 2 8 3 13 2" xfId="5148" xr:uid="{00000000-0005-0000-0000-00005B110000}"/>
    <cellStyle name="Calculation 9 2 8 3 14" xfId="5149" xr:uid="{00000000-0005-0000-0000-00005C110000}"/>
    <cellStyle name="Calculation 9 2 8 3 14 2" xfId="5150" xr:uid="{00000000-0005-0000-0000-00005D110000}"/>
    <cellStyle name="Calculation 9 2 8 3 15" xfId="5151" xr:uid="{00000000-0005-0000-0000-00005E110000}"/>
    <cellStyle name="Calculation 9 2 8 3 15 2" xfId="5152" xr:uid="{00000000-0005-0000-0000-00005F110000}"/>
    <cellStyle name="Calculation 9 2 8 3 16" xfId="5153" xr:uid="{00000000-0005-0000-0000-000060110000}"/>
    <cellStyle name="Calculation 9 2 8 3 2" xfId="5154" xr:uid="{00000000-0005-0000-0000-000061110000}"/>
    <cellStyle name="Calculation 9 2 8 3 2 2" xfId="5155" xr:uid="{00000000-0005-0000-0000-000062110000}"/>
    <cellStyle name="Calculation 9 2 8 3 3" xfId="5156" xr:uid="{00000000-0005-0000-0000-000063110000}"/>
    <cellStyle name="Calculation 9 2 8 3 3 2" xfId="5157" xr:uid="{00000000-0005-0000-0000-000064110000}"/>
    <cellStyle name="Calculation 9 2 8 3 4" xfId="5158" xr:uid="{00000000-0005-0000-0000-000065110000}"/>
    <cellStyle name="Calculation 9 2 8 3 4 2" xfId="5159" xr:uid="{00000000-0005-0000-0000-000066110000}"/>
    <cellStyle name="Calculation 9 2 8 3 5" xfId="5160" xr:uid="{00000000-0005-0000-0000-000067110000}"/>
    <cellStyle name="Calculation 9 2 8 3 5 2" xfId="5161" xr:uid="{00000000-0005-0000-0000-000068110000}"/>
    <cellStyle name="Calculation 9 2 8 3 6" xfId="5162" xr:uid="{00000000-0005-0000-0000-000069110000}"/>
    <cellStyle name="Calculation 9 2 8 3 6 2" xfId="5163" xr:uid="{00000000-0005-0000-0000-00006A110000}"/>
    <cellStyle name="Calculation 9 2 8 3 7" xfId="5164" xr:uid="{00000000-0005-0000-0000-00006B110000}"/>
    <cellStyle name="Calculation 9 2 8 3 7 2" xfId="5165" xr:uid="{00000000-0005-0000-0000-00006C110000}"/>
    <cellStyle name="Calculation 9 2 8 3 8" xfId="5166" xr:uid="{00000000-0005-0000-0000-00006D110000}"/>
    <cellStyle name="Calculation 9 2 8 3 8 2" xfId="5167" xr:uid="{00000000-0005-0000-0000-00006E110000}"/>
    <cellStyle name="Calculation 9 2 8 3 9" xfId="5168" xr:uid="{00000000-0005-0000-0000-00006F110000}"/>
    <cellStyle name="Calculation 9 2 8 3 9 2" xfId="5169" xr:uid="{00000000-0005-0000-0000-000070110000}"/>
    <cellStyle name="Calculation 9 2 8 4" xfId="5170" xr:uid="{00000000-0005-0000-0000-000071110000}"/>
    <cellStyle name="Calculation 9 2 8 4 10" xfId="5171" xr:uid="{00000000-0005-0000-0000-000072110000}"/>
    <cellStyle name="Calculation 9 2 8 4 10 2" xfId="5172" xr:uid="{00000000-0005-0000-0000-000073110000}"/>
    <cellStyle name="Calculation 9 2 8 4 11" xfId="5173" xr:uid="{00000000-0005-0000-0000-000074110000}"/>
    <cellStyle name="Calculation 9 2 8 4 11 2" xfId="5174" xr:uid="{00000000-0005-0000-0000-000075110000}"/>
    <cellStyle name="Calculation 9 2 8 4 12" xfId="5175" xr:uid="{00000000-0005-0000-0000-000076110000}"/>
    <cellStyle name="Calculation 9 2 8 4 12 2" xfId="5176" xr:uid="{00000000-0005-0000-0000-000077110000}"/>
    <cellStyle name="Calculation 9 2 8 4 13" xfId="5177" xr:uid="{00000000-0005-0000-0000-000078110000}"/>
    <cellStyle name="Calculation 9 2 8 4 13 2" xfId="5178" xr:uid="{00000000-0005-0000-0000-000079110000}"/>
    <cellStyle name="Calculation 9 2 8 4 14" xfId="5179" xr:uid="{00000000-0005-0000-0000-00007A110000}"/>
    <cellStyle name="Calculation 9 2 8 4 14 2" xfId="5180" xr:uid="{00000000-0005-0000-0000-00007B110000}"/>
    <cellStyle name="Calculation 9 2 8 4 15" xfId="5181" xr:uid="{00000000-0005-0000-0000-00007C110000}"/>
    <cellStyle name="Calculation 9 2 8 4 15 2" xfId="5182" xr:uid="{00000000-0005-0000-0000-00007D110000}"/>
    <cellStyle name="Calculation 9 2 8 4 16" xfId="5183" xr:uid="{00000000-0005-0000-0000-00007E110000}"/>
    <cellStyle name="Calculation 9 2 8 4 2" xfId="5184" xr:uid="{00000000-0005-0000-0000-00007F110000}"/>
    <cellStyle name="Calculation 9 2 8 4 2 2" xfId="5185" xr:uid="{00000000-0005-0000-0000-000080110000}"/>
    <cellStyle name="Calculation 9 2 8 4 3" xfId="5186" xr:uid="{00000000-0005-0000-0000-000081110000}"/>
    <cellStyle name="Calculation 9 2 8 4 3 2" xfId="5187" xr:uid="{00000000-0005-0000-0000-000082110000}"/>
    <cellStyle name="Calculation 9 2 8 4 4" xfId="5188" xr:uid="{00000000-0005-0000-0000-000083110000}"/>
    <cellStyle name="Calculation 9 2 8 4 4 2" xfId="5189" xr:uid="{00000000-0005-0000-0000-000084110000}"/>
    <cellStyle name="Calculation 9 2 8 4 5" xfId="5190" xr:uid="{00000000-0005-0000-0000-000085110000}"/>
    <cellStyle name="Calculation 9 2 8 4 5 2" xfId="5191" xr:uid="{00000000-0005-0000-0000-000086110000}"/>
    <cellStyle name="Calculation 9 2 8 4 6" xfId="5192" xr:uid="{00000000-0005-0000-0000-000087110000}"/>
    <cellStyle name="Calculation 9 2 8 4 6 2" xfId="5193" xr:uid="{00000000-0005-0000-0000-000088110000}"/>
    <cellStyle name="Calculation 9 2 8 4 7" xfId="5194" xr:uid="{00000000-0005-0000-0000-000089110000}"/>
    <cellStyle name="Calculation 9 2 8 4 7 2" xfId="5195" xr:uid="{00000000-0005-0000-0000-00008A110000}"/>
    <cellStyle name="Calculation 9 2 8 4 8" xfId="5196" xr:uid="{00000000-0005-0000-0000-00008B110000}"/>
    <cellStyle name="Calculation 9 2 8 4 8 2" xfId="5197" xr:uid="{00000000-0005-0000-0000-00008C110000}"/>
    <cellStyle name="Calculation 9 2 8 4 9" xfId="5198" xr:uid="{00000000-0005-0000-0000-00008D110000}"/>
    <cellStyle name="Calculation 9 2 8 4 9 2" xfId="5199" xr:uid="{00000000-0005-0000-0000-00008E110000}"/>
    <cellStyle name="Calculation 9 2 8 5" xfId="5200" xr:uid="{00000000-0005-0000-0000-00008F110000}"/>
    <cellStyle name="Calculation 9 2 8 5 10" xfId="5201" xr:uid="{00000000-0005-0000-0000-000090110000}"/>
    <cellStyle name="Calculation 9 2 8 5 10 2" xfId="5202" xr:uid="{00000000-0005-0000-0000-000091110000}"/>
    <cellStyle name="Calculation 9 2 8 5 11" xfId="5203" xr:uid="{00000000-0005-0000-0000-000092110000}"/>
    <cellStyle name="Calculation 9 2 8 5 11 2" xfId="5204" xr:uid="{00000000-0005-0000-0000-000093110000}"/>
    <cellStyle name="Calculation 9 2 8 5 12" xfId="5205" xr:uid="{00000000-0005-0000-0000-000094110000}"/>
    <cellStyle name="Calculation 9 2 8 5 12 2" xfId="5206" xr:uid="{00000000-0005-0000-0000-000095110000}"/>
    <cellStyle name="Calculation 9 2 8 5 13" xfId="5207" xr:uid="{00000000-0005-0000-0000-000096110000}"/>
    <cellStyle name="Calculation 9 2 8 5 13 2" xfId="5208" xr:uid="{00000000-0005-0000-0000-000097110000}"/>
    <cellStyle name="Calculation 9 2 8 5 14" xfId="5209" xr:uid="{00000000-0005-0000-0000-000098110000}"/>
    <cellStyle name="Calculation 9 2 8 5 2" xfId="5210" xr:uid="{00000000-0005-0000-0000-000099110000}"/>
    <cellStyle name="Calculation 9 2 8 5 2 2" xfId="5211" xr:uid="{00000000-0005-0000-0000-00009A110000}"/>
    <cellStyle name="Calculation 9 2 8 5 3" xfId="5212" xr:uid="{00000000-0005-0000-0000-00009B110000}"/>
    <cellStyle name="Calculation 9 2 8 5 3 2" xfId="5213" xr:uid="{00000000-0005-0000-0000-00009C110000}"/>
    <cellStyle name="Calculation 9 2 8 5 4" xfId="5214" xr:uid="{00000000-0005-0000-0000-00009D110000}"/>
    <cellStyle name="Calculation 9 2 8 5 4 2" xfId="5215" xr:uid="{00000000-0005-0000-0000-00009E110000}"/>
    <cellStyle name="Calculation 9 2 8 5 5" xfId="5216" xr:uid="{00000000-0005-0000-0000-00009F110000}"/>
    <cellStyle name="Calculation 9 2 8 5 5 2" xfId="5217" xr:uid="{00000000-0005-0000-0000-0000A0110000}"/>
    <cellStyle name="Calculation 9 2 8 5 6" xfId="5218" xr:uid="{00000000-0005-0000-0000-0000A1110000}"/>
    <cellStyle name="Calculation 9 2 8 5 6 2" xfId="5219" xr:uid="{00000000-0005-0000-0000-0000A2110000}"/>
    <cellStyle name="Calculation 9 2 8 5 7" xfId="5220" xr:uid="{00000000-0005-0000-0000-0000A3110000}"/>
    <cellStyle name="Calculation 9 2 8 5 7 2" xfId="5221" xr:uid="{00000000-0005-0000-0000-0000A4110000}"/>
    <cellStyle name="Calculation 9 2 8 5 8" xfId="5222" xr:uid="{00000000-0005-0000-0000-0000A5110000}"/>
    <cellStyle name="Calculation 9 2 8 5 8 2" xfId="5223" xr:uid="{00000000-0005-0000-0000-0000A6110000}"/>
    <cellStyle name="Calculation 9 2 8 5 9" xfId="5224" xr:uid="{00000000-0005-0000-0000-0000A7110000}"/>
    <cellStyle name="Calculation 9 2 8 5 9 2" xfId="5225" xr:uid="{00000000-0005-0000-0000-0000A8110000}"/>
    <cellStyle name="Calculation 9 2 8 6" xfId="5226" xr:uid="{00000000-0005-0000-0000-0000A9110000}"/>
    <cellStyle name="Calculation 9 2 8 6 2" xfId="5227" xr:uid="{00000000-0005-0000-0000-0000AA110000}"/>
    <cellStyle name="Calculation 9 2 8 7" xfId="5228" xr:uid="{00000000-0005-0000-0000-0000AB110000}"/>
    <cellStyle name="Calculation 9 2 8 7 2" xfId="5229" xr:uid="{00000000-0005-0000-0000-0000AC110000}"/>
    <cellStyle name="Calculation 9 2 8 8" xfId="5230" xr:uid="{00000000-0005-0000-0000-0000AD110000}"/>
    <cellStyle name="Calculation 9 2 8 8 2" xfId="5231" xr:uid="{00000000-0005-0000-0000-0000AE110000}"/>
    <cellStyle name="Calculation 9 2 8 9" xfId="5232" xr:uid="{00000000-0005-0000-0000-0000AF110000}"/>
    <cellStyle name="Calculation 9 2 8 9 2" xfId="5233" xr:uid="{00000000-0005-0000-0000-0000B0110000}"/>
    <cellStyle name="Calculation 9 2 9" xfId="5234" xr:uid="{00000000-0005-0000-0000-0000B1110000}"/>
    <cellStyle name="Calculation 9 2 9 10" xfId="5235" xr:uid="{00000000-0005-0000-0000-0000B2110000}"/>
    <cellStyle name="Calculation 9 2 9 10 2" xfId="5236" xr:uid="{00000000-0005-0000-0000-0000B3110000}"/>
    <cellStyle name="Calculation 9 2 9 11" xfId="5237" xr:uid="{00000000-0005-0000-0000-0000B4110000}"/>
    <cellStyle name="Calculation 9 2 9 11 2" xfId="5238" xr:uid="{00000000-0005-0000-0000-0000B5110000}"/>
    <cellStyle name="Calculation 9 2 9 12" xfId="5239" xr:uid="{00000000-0005-0000-0000-0000B6110000}"/>
    <cellStyle name="Calculation 9 2 9 12 2" xfId="5240" xr:uid="{00000000-0005-0000-0000-0000B7110000}"/>
    <cellStyle name="Calculation 9 2 9 13" xfId="5241" xr:uid="{00000000-0005-0000-0000-0000B8110000}"/>
    <cellStyle name="Calculation 9 2 9 13 2" xfId="5242" xr:uid="{00000000-0005-0000-0000-0000B9110000}"/>
    <cellStyle name="Calculation 9 2 9 14" xfId="5243" xr:uid="{00000000-0005-0000-0000-0000BA110000}"/>
    <cellStyle name="Calculation 9 2 9 14 2" xfId="5244" xr:uid="{00000000-0005-0000-0000-0000BB110000}"/>
    <cellStyle name="Calculation 9 2 9 15" xfId="5245" xr:uid="{00000000-0005-0000-0000-0000BC110000}"/>
    <cellStyle name="Calculation 9 2 9 15 2" xfId="5246" xr:uid="{00000000-0005-0000-0000-0000BD110000}"/>
    <cellStyle name="Calculation 9 2 9 16" xfId="5247" xr:uid="{00000000-0005-0000-0000-0000BE110000}"/>
    <cellStyle name="Calculation 9 2 9 16 2" xfId="5248" xr:uid="{00000000-0005-0000-0000-0000BF110000}"/>
    <cellStyle name="Calculation 9 2 9 17" xfId="5249" xr:uid="{00000000-0005-0000-0000-0000C0110000}"/>
    <cellStyle name="Calculation 9 2 9 17 2" xfId="5250" xr:uid="{00000000-0005-0000-0000-0000C1110000}"/>
    <cellStyle name="Calculation 9 2 9 18" xfId="5251" xr:uid="{00000000-0005-0000-0000-0000C2110000}"/>
    <cellStyle name="Calculation 9 2 9 2" xfId="5252" xr:uid="{00000000-0005-0000-0000-0000C3110000}"/>
    <cellStyle name="Calculation 9 2 9 2 2" xfId="5253" xr:uid="{00000000-0005-0000-0000-0000C4110000}"/>
    <cellStyle name="Calculation 9 2 9 3" xfId="5254" xr:uid="{00000000-0005-0000-0000-0000C5110000}"/>
    <cellStyle name="Calculation 9 2 9 3 2" xfId="5255" xr:uid="{00000000-0005-0000-0000-0000C6110000}"/>
    <cellStyle name="Calculation 9 2 9 4" xfId="5256" xr:uid="{00000000-0005-0000-0000-0000C7110000}"/>
    <cellStyle name="Calculation 9 2 9 4 2" xfId="5257" xr:uid="{00000000-0005-0000-0000-0000C8110000}"/>
    <cellStyle name="Calculation 9 2 9 5" xfId="5258" xr:uid="{00000000-0005-0000-0000-0000C9110000}"/>
    <cellStyle name="Calculation 9 2 9 5 2" xfId="5259" xr:uid="{00000000-0005-0000-0000-0000CA110000}"/>
    <cellStyle name="Calculation 9 2 9 6" xfId="5260" xr:uid="{00000000-0005-0000-0000-0000CB110000}"/>
    <cellStyle name="Calculation 9 2 9 6 2" xfId="5261" xr:uid="{00000000-0005-0000-0000-0000CC110000}"/>
    <cellStyle name="Calculation 9 2 9 7" xfId="5262" xr:uid="{00000000-0005-0000-0000-0000CD110000}"/>
    <cellStyle name="Calculation 9 2 9 7 2" xfId="5263" xr:uid="{00000000-0005-0000-0000-0000CE110000}"/>
    <cellStyle name="Calculation 9 2 9 8" xfId="5264" xr:uid="{00000000-0005-0000-0000-0000CF110000}"/>
    <cellStyle name="Calculation 9 2 9 8 2" xfId="5265" xr:uid="{00000000-0005-0000-0000-0000D0110000}"/>
    <cellStyle name="Calculation 9 2 9 9" xfId="5266" xr:uid="{00000000-0005-0000-0000-0000D1110000}"/>
    <cellStyle name="Calculation 9 2 9 9 2" xfId="5267" xr:uid="{00000000-0005-0000-0000-0000D2110000}"/>
    <cellStyle name="Calculation 9 20" xfId="5268" xr:uid="{00000000-0005-0000-0000-0000D3110000}"/>
    <cellStyle name="Calculation 9 20 2" xfId="5269" xr:uid="{00000000-0005-0000-0000-0000D4110000}"/>
    <cellStyle name="Calculation 9 21" xfId="5270" xr:uid="{00000000-0005-0000-0000-0000D5110000}"/>
    <cellStyle name="Calculation 9 21 2" xfId="5271" xr:uid="{00000000-0005-0000-0000-0000D6110000}"/>
    <cellStyle name="Calculation 9 22" xfId="5272" xr:uid="{00000000-0005-0000-0000-0000D7110000}"/>
    <cellStyle name="Calculation 9 22 2" xfId="5273" xr:uid="{00000000-0005-0000-0000-0000D8110000}"/>
    <cellStyle name="Calculation 9 23" xfId="5274" xr:uid="{00000000-0005-0000-0000-0000D9110000}"/>
    <cellStyle name="Calculation 9 23 2" xfId="5275" xr:uid="{00000000-0005-0000-0000-0000DA110000}"/>
    <cellStyle name="Calculation 9 24" xfId="5276" xr:uid="{00000000-0005-0000-0000-0000DB110000}"/>
    <cellStyle name="Calculation 9 24 2" xfId="5277" xr:uid="{00000000-0005-0000-0000-0000DC110000}"/>
    <cellStyle name="Calculation 9 25" xfId="5278" xr:uid="{00000000-0005-0000-0000-0000DD110000}"/>
    <cellStyle name="Calculation 9 25 2" xfId="5279" xr:uid="{00000000-0005-0000-0000-0000DE110000}"/>
    <cellStyle name="Calculation 9 26" xfId="5280" xr:uid="{00000000-0005-0000-0000-0000DF110000}"/>
    <cellStyle name="Calculation 9 26 2" xfId="5281" xr:uid="{00000000-0005-0000-0000-0000E0110000}"/>
    <cellStyle name="Calculation 9 27" xfId="5282" xr:uid="{00000000-0005-0000-0000-0000E1110000}"/>
    <cellStyle name="Calculation 9 27 2" xfId="5283" xr:uid="{00000000-0005-0000-0000-0000E2110000}"/>
    <cellStyle name="Calculation 9 28" xfId="5284" xr:uid="{00000000-0005-0000-0000-0000E3110000}"/>
    <cellStyle name="Calculation 9 3" xfId="5285" xr:uid="{00000000-0005-0000-0000-0000E4110000}"/>
    <cellStyle name="Calculation 9 3 10" xfId="5286" xr:uid="{00000000-0005-0000-0000-0000E5110000}"/>
    <cellStyle name="Calculation 9 3 10 2" xfId="5287" xr:uid="{00000000-0005-0000-0000-0000E6110000}"/>
    <cellStyle name="Calculation 9 3 11" xfId="5288" xr:uid="{00000000-0005-0000-0000-0000E7110000}"/>
    <cellStyle name="Calculation 9 3 11 2" xfId="5289" xr:uid="{00000000-0005-0000-0000-0000E8110000}"/>
    <cellStyle name="Calculation 9 3 12" xfId="5290" xr:uid="{00000000-0005-0000-0000-0000E9110000}"/>
    <cellStyle name="Calculation 9 3 12 2" xfId="5291" xr:uid="{00000000-0005-0000-0000-0000EA110000}"/>
    <cellStyle name="Calculation 9 3 13" xfId="5292" xr:uid="{00000000-0005-0000-0000-0000EB110000}"/>
    <cellStyle name="Calculation 9 3 13 2" xfId="5293" xr:uid="{00000000-0005-0000-0000-0000EC110000}"/>
    <cellStyle name="Calculation 9 3 14" xfId="5294" xr:uid="{00000000-0005-0000-0000-0000ED110000}"/>
    <cellStyle name="Calculation 9 3 14 2" xfId="5295" xr:uid="{00000000-0005-0000-0000-0000EE110000}"/>
    <cellStyle name="Calculation 9 3 15" xfId="5296" xr:uid="{00000000-0005-0000-0000-0000EF110000}"/>
    <cellStyle name="Calculation 9 3 15 2" xfId="5297" xr:uid="{00000000-0005-0000-0000-0000F0110000}"/>
    <cellStyle name="Calculation 9 3 16" xfId="5298" xr:uid="{00000000-0005-0000-0000-0000F1110000}"/>
    <cellStyle name="Calculation 9 3 16 2" xfId="5299" xr:uid="{00000000-0005-0000-0000-0000F2110000}"/>
    <cellStyle name="Calculation 9 3 17" xfId="5300" xr:uid="{00000000-0005-0000-0000-0000F3110000}"/>
    <cellStyle name="Calculation 9 3 17 2" xfId="5301" xr:uid="{00000000-0005-0000-0000-0000F4110000}"/>
    <cellStyle name="Calculation 9 3 18" xfId="5302" xr:uid="{00000000-0005-0000-0000-0000F5110000}"/>
    <cellStyle name="Calculation 9 3 18 2" xfId="5303" xr:uid="{00000000-0005-0000-0000-0000F6110000}"/>
    <cellStyle name="Calculation 9 3 19" xfId="5304" xr:uid="{00000000-0005-0000-0000-0000F7110000}"/>
    <cellStyle name="Calculation 9 3 19 2" xfId="5305" xr:uid="{00000000-0005-0000-0000-0000F8110000}"/>
    <cellStyle name="Calculation 9 3 2" xfId="5306" xr:uid="{00000000-0005-0000-0000-0000F9110000}"/>
    <cellStyle name="Calculation 9 3 2 10" xfId="5307" xr:uid="{00000000-0005-0000-0000-0000FA110000}"/>
    <cellStyle name="Calculation 9 3 2 10 2" xfId="5308" xr:uid="{00000000-0005-0000-0000-0000FB110000}"/>
    <cellStyle name="Calculation 9 3 2 11" xfId="5309" xr:uid="{00000000-0005-0000-0000-0000FC110000}"/>
    <cellStyle name="Calculation 9 3 2 11 2" xfId="5310" xr:uid="{00000000-0005-0000-0000-0000FD110000}"/>
    <cellStyle name="Calculation 9 3 2 12" xfId="5311" xr:uid="{00000000-0005-0000-0000-0000FE110000}"/>
    <cellStyle name="Calculation 9 3 2 12 2" xfId="5312" xr:uid="{00000000-0005-0000-0000-0000FF110000}"/>
    <cellStyle name="Calculation 9 3 2 13" xfId="5313" xr:uid="{00000000-0005-0000-0000-000000120000}"/>
    <cellStyle name="Calculation 9 3 2 13 2" xfId="5314" xr:uid="{00000000-0005-0000-0000-000001120000}"/>
    <cellStyle name="Calculation 9 3 2 14" xfId="5315" xr:uid="{00000000-0005-0000-0000-000002120000}"/>
    <cellStyle name="Calculation 9 3 2 14 2" xfId="5316" xr:uid="{00000000-0005-0000-0000-000003120000}"/>
    <cellStyle name="Calculation 9 3 2 15" xfId="5317" xr:uid="{00000000-0005-0000-0000-000004120000}"/>
    <cellStyle name="Calculation 9 3 2 15 2" xfId="5318" xr:uid="{00000000-0005-0000-0000-000005120000}"/>
    <cellStyle name="Calculation 9 3 2 16" xfId="5319" xr:uid="{00000000-0005-0000-0000-000006120000}"/>
    <cellStyle name="Calculation 9 3 2 16 2" xfId="5320" xr:uid="{00000000-0005-0000-0000-000007120000}"/>
    <cellStyle name="Calculation 9 3 2 17" xfId="5321" xr:uid="{00000000-0005-0000-0000-000008120000}"/>
    <cellStyle name="Calculation 9 3 2 17 2" xfId="5322" xr:uid="{00000000-0005-0000-0000-000009120000}"/>
    <cellStyle name="Calculation 9 3 2 18" xfId="5323" xr:uid="{00000000-0005-0000-0000-00000A120000}"/>
    <cellStyle name="Calculation 9 3 2 18 2" xfId="5324" xr:uid="{00000000-0005-0000-0000-00000B120000}"/>
    <cellStyle name="Calculation 9 3 2 19" xfId="5325" xr:uid="{00000000-0005-0000-0000-00000C120000}"/>
    <cellStyle name="Calculation 9 3 2 2" xfId="5326" xr:uid="{00000000-0005-0000-0000-00000D120000}"/>
    <cellStyle name="Calculation 9 3 2 2 2" xfId="5327" xr:uid="{00000000-0005-0000-0000-00000E120000}"/>
    <cellStyle name="Calculation 9 3 2 3" xfId="5328" xr:uid="{00000000-0005-0000-0000-00000F120000}"/>
    <cellStyle name="Calculation 9 3 2 3 2" xfId="5329" xr:uid="{00000000-0005-0000-0000-000010120000}"/>
    <cellStyle name="Calculation 9 3 2 4" xfId="5330" xr:uid="{00000000-0005-0000-0000-000011120000}"/>
    <cellStyle name="Calculation 9 3 2 4 2" xfId="5331" xr:uid="{00000000-0005-0000-0000-000012120000}"/>
    <cellStyle name="Calculation 9 3 2 5" xfId="5332" xr:uid="{00000000-0005-0000-0000-000013120000}"/>
    <cellStyle name="Calculation 9 3 2 5 2" xfId="5333" xr:uid="{00000000-0005-0000-0000-000014120000}"/>
    <cellStyle name="Calculation 9 3 2 6" xfId="5334" xr:uid="{00000000-0005-0000-0000-000015120000}"/>
    <cellStyle name="Calculation 9 3 2 6 2" xfId="5335" xr:uid="{00000000-0005-0000-0000-000016120000}"/>
    <cellStyle name="Calculation 9 3 2 7" xfId="5336" xr:uid="{00000000-0005-0000-0000-000017120000}"/>
    <cellStyle name="Calculation 9 3 2 7 2" xfId="5337" xr:uid="{00000000-0005-0000-0000-000018120000}"/>
    <cellStyle name="Calculation 9 3 2 8" xfId="5338" xr:uid="{00000000-0005-0000-0000-000019120000}"/>
    <cellStyle name="Calculation 9 3 2 8 2" xfId="5339" xr:uid="{00000000-0005-0000-0000-00001A120000}"/>
    <cellStyle name="Calculation 9 3 2 9" xfId="5340" xr:uid="{00000000-0005-0000-0000-00001B120000}"/>
    <cellStyle name="Calculation 9 3 2 9 2" xfId="5341" xr:uid="{00000000-0005-0000-0000-00001C120000}"/>
    <cellStyle name="Calculation 9 3 20" xfId="5342" xr:uid="{00000000-0005-0000-0000-00001D120000}"/>
    <cellStyle name="Calculation 9 3 3" xfId="5343" xr:uid="{00000000-0005-0000-0000-00001E120000}"/>
    <cellStyle name="Calculation 9 3 3 10" xfId="5344" xr:uid="{00000000-0005-0000-0000-00001F120000}"/>
    <cellStyle name="Calculation 9 3 3 10 2" xfId="5345" xr:uid="{00000000-0005-0000-0000-000020120000}"/>
    <cellStyle name="Calculation 9 3 3 11" xfId="5346" xr:uid="{00000000-0005-0000-0000-000021120000}"/>
    <cellStyle name="Calculation 9 3 3 11 2" xfId="5347" xr:uid="{00000000-0005-0000-0000-000022120000}"/>
    <cellStyle name="Calculation 9 3 3 12" xfId="5348" xr:uid="{00000000-0005-0000-0000-000023120000}"/>
    <cellStyle name="Calculation 9 3 3 12 2" xfId="5349" xr:uid="{00000000-0005-0000-0000-000024120000}"/>
    <cellStyle name="Calculation 9 3 3 13" xfId="5350" xr:uid="{00000000-0005-0000-0000-000025120000}"/>
    <cellStyle name="Calculation 9 3 3 13 2" xfId="5351" xr:uid="{00000000-0005-0000-0000-000026120000}"/>
    <cellStyle name="Calculation 9 3 3 14" xfId="5352" xr:uid="{00000000-0005-0000-0000-000027120000}"/>
    <cellStyle name="Calculation 9 3 3 14 2" xfId="5353" xr:uid="{00000000-0005-0000-0000-000028120000}"/>
    <cellStyle name="Calculation 9 3 3 15" xfId="5354" xr:uid="{00000000-0005-0000-0000-000029120000}"/>
    <cellStyle name="Calculation 9 3 3 15 2" xfId="5355" xr:uid="{00000000-0005-0000-0000-00002A120000}"/>
    <cellStyle name="Calculation 9 3 3 16" xfId="5356" xr:uid="{00000000-0005-0000-0000-00002B120000}"/>
    <cellStyle name="Calculation 9 3 3 16 2" xfId="5357" xr:uid="{00000000-0005-0000-0000-00002C120000}"/>
    <cellStyle name="Calculation 9 3 3 17" xfId="5358" xr:uid="{00000000-0005-0000-0000-00002D120000}"/>
    <cellStyle name="Calculation 9 3 3 17 2" xfId="5359" xr:uid="{00000000-0005-0000-0000-00002E120000}"/>
    <cellStyle name="Calculation 9 3 3 18" xfId="5360" xr:uid="{00000000-0005-0000-0000-00002F120000}"/>
    <cellStyle name="Calculation 9 3 3 18 2" xfId="5361" xr:uid="{00000000-0005-0000-0000-000030120000}"/>
    <cellStyle name="Calculation 9 3 3 19" xfId="5362" xr:uid="{00000000-0005-0000-0000-000031120000}"/>
    <cellStyle name="Calculation 9 3 3 2" xfId="5363" xr:uid="{00000000-0005-0000-0000-000032120000}"/>
    <cellStyle name="Calculation 9 3 3 2 2" xfId="5364" xr:uid="{00000000-0005-0000-0000-000033120000}"/>
    <cellStyle name="Calculation 9 3 3 3" xfId="5365" xr:uid="{00000000-0005-0000-0000-000034120000}"/>
    <cellStyle name="Calculation 9 3 3 3 2" xfId="5366" xr:uid="{00000000-0005-0000-0000-000035120000}"/>
    <cellStyle name="Calculation 9 3 3 4" xfId="5367" xr:uid="{00000000-0005-0000-0000-000036120000}"/>
    <cellStyle name="Calculation 9 3 3 4 2" xfId="5368" xr:uid="{00000000-0005-0000-0000-000037120000}"/>
    <cellStyle name="Calculation 9 3 3 5" xfId="5369" xr:uid="{00000000-0005-0000-0000-000038120000}"/>
    <cellStyle name="Calculation 9 3 3 5 2" xfId="5370" xr:uid="{00000000-0005-0000-0000-000039120000}"/>
    <cellStyle name="Calculation 9 3 3 6" xfId="5371" xr:uid="{00000000-0005-0000-0000-00003A120000}"/>
    <cellStyle name="Calculation 9 3 3 6 2" xfId="5372" xr:uid="{00000000-0005-0000-0000-00003B120000}"/>
    <cellStyle name="Calculation 9 3 3 7" xfId="5373" xr:uid="{00000000-0005-0000-0000-00003C120000}"/>
    <cellStyle name="Calculation 9 3 3 7 2" xfId="5374" xr:uid="{00000000-0005-0000-0000-00003D120000}"/>
    <cellStyle name="Calculation 9 3 3 8" xfId="5375" xr:uid="{00000000-0005-0000-0000-00003E120000}"/>
    <cellStyle name="Calculation 9 3 3 8 2" xfId="5376" xr:uid="{00000000-0005-0000-0000-00003F120000}"/>
    <cellStyle name="Calculation 9 3 3 9" xfId="5377" xr:uid="{00000000-0005-0000-0000-000040120000}"/>
    <cellStyle name="Calculation 9 3 3 9 2" xfId="5378" xr:uid="{00000000-0005-0000-0000-000041120000}"/>
    <cellStyle name="Calculation 9 3 4" xfId="5379" xr:uid="{00000000-0005-0000-0000-000042120000}"/>
    <cellStyle name="Calculation 9 3 4 10" xfId="5380" xr:uid="{00000000-0005-0000-0000-000043120000}"/>
    <cellStyle name="Calculation 9 3 4 10 2" xfId="5381" xr:uid="{00000000-0005-0000-0000-000044120000}"/>
    <cellStyle name="Calculation 9 3 4 11" xfId="5382" xr:uid="{00000000-0005-0000-0000-000045120000}"/>
    <cellStyle name="Calculation 9 3 4 11 2" xfId="5383" xr:uid="{00000000-0005-0000-0000-000046120000}"/>
    <cellStyle name="Calculation 9 3 4 12" xfId="5384" xr:uid="{00000000-0005-0000-0000-000047120000}"/>
    <cellStyle name="Calculation 9 3 4 12 2" xfId="5385" xr:uid="{00000000-0005-0000-0000-000048120000}"/>
    <cellStyle name="Calculation 9 3 4 13" xfId="5386" xr:uid="{00000000-0005-0000-0000-000049120000}"/>
    <cellStyle name="Calculation 9 3 4 13 2" xfId="5387" xr:uid="{00000000-0005-0000-0000-00004A120000}"/>
    <cellStyle name="Calculation 9 3 4 14" xfId="5388" xr:uid="{00000000-0005-0000-0000-00004B120000}"/>
    <cellStyle name="Calculation 9 3 4 14 2" xfId="5389" xr:uid="{00000000-0005-0000-0000-00004C120000}"/>
    <cellStyle name="Calculation 9 3 4 15" xfId="5390" xr:uid="{00000000-0005-0000-0000-00004D120000}"/>
    <cellStyle name="Calculation 9 3 4 15 2" xfId="5391" xr:uid="{00000000-0005-0000-0000-00004E120000}"/>
    <cellStyle name="Calculation 9 3 4 16" xfId="5392" xr:uid="{00000000-0005-0000-0000-00004F120000}"/>
    <cellStyle name="Calculation 9 3 4 2" xfId="5393" xr:uid="{00000000-0005-0000-0000-000050120000}"/>
    <cellStyle name="Calculation 9 3 4 2 2" xfId="5394" xr:uid="{00000000-0005-0000-0000-000051120000}"/>
    <cellStyle name="Calculation 9 3 4 3" xfId="5395" xr:uid="{00000000-0005-0000-0000-000052120000}"/>
    <cellStyle name="Calculation 9 3 4 3 2" xfId="5396" xr:uid="{00000000-0005-0000-0000-000053120000}"/>
    <cellStyle name="Calculation 9 3 4 4" xfId="5397" xr:uid="{00000000-0005-0000-0000-000054120000}"/>
    <cellStyle name="Calculation 9 3 4 4 2" xfId="5398" xr:uid="{00000000-0005-0000-0000-000055120000}"/>
    <cellStyle name="Calculation 9 3 4 5" xfId="5399" xr:uid="{00000000-0005-0000-0000-000056120000}"/>
    <cellStyle name="Calculation 9 3 4 5 2" xfId="5400" xr:uid="{00000000-0005-0000-0000-000057120000}"/>
    <cellStyle name="Calculation 9 3 4 6" xfId="5401" xr:uid="{00000000-0005-0000-0000-000058120000}"/>
    <cellStyle name="Calculation 9 3 4 6 2" xfId="5402" xr:uid="{00000000-0005-0000-0000-000059120000}"/>
    <cellStyle name="Calculation 9 3 4 7" xfId="5403" xr:uid="{00000000-0005-0000-0000-00005A120000}"/>
    <cellStyle name="Calculation 9 3 4 7 2" xfId="5404" xr:uid="{00000000-0005-0000-0000-00005B120000}"/>
    <cellStyle name="Calculation 9 3 4 8" xfId="5405" xr:uid="{00000000-0005-0000-0000-00005C120000}"/>
    <cellStyle name="Calculation 9 3 4 8 2" xfId="5406" xr:uid="{00000000-0005-0000-0000-00005D120000}"/>
    <cellStyle name="Calculation 9 3 4 9" xfId="5407" xr:uid="{00000000-0005-0000-0000-00005E120000}"/>
    <cellStyle name="Calculation 9 3 4 9 2" xfId="5408" xr:uid="{00000000-0005-0000-0000-00005F120000}"/>
    <cellStyle name="Calculation 9 3 5" xfId="5409" xr:uid="{00000000-0005-0000-0000-000060120000}"/>
    <cellStyle name="Calculation 9 3 5 10" xfId="5410" xr:uid="{00000000-0005-0000-0000-000061120000}"/>
    <cellStyle name="Calculation 9 3 5 10 2" xfId="5411" xr:uid="{00000000-0005-0000-0000-000062120000}"/>
    <cellStyle name="Calculation 9 3 5 11" xfId="5412" xr:uid="{00000000-0005-0000-0000-000063120000}"/>
    <cellStyle name="Calculation 9 3 5 11 2" xfId="5413" xr:uid="{00000000-0005-0000-0000-000064120000}"/>
    <cellStyle name="Calculation 9 3 5 12" xfId="5414" xr:uid="{00000000-0005-0000-0000-000065120000}"/>
    <cellStyle name="Calculation 9 3 5 12 2" xfId="5415" xr:uid="{00000000-0005-0000-0000-000066120000}"/>
    <cellStyle name="Calculation 9 3 5 13" xfId="5416" xr:uid="{00000000-0005-0000-0000-000067120000}"/>
    <cellStyle name="Calculation 9 3 5 13 2" xfId="5417" xr:uid="{00000000-0005-0000-0000-000068120000}"/>
    <cellStyle name="Calculation 9 3 5 14" xfId="5418" xr:uid="{00000000-0005-0000-0000-000069120000}"/>
    <cellStyle name="Calculation 9 3 5 14 2" xfId="5419" xr:uid="{00000000-0005-0000-0000-00006A120000}"/>
    <cellStyle name="Calculation 9 3 5 15" xfId="5420" xr:uid="{00000000-0005-0000-0000-00006B120000}"/>
    <cellStyle name="Calculation 9 3 5 15 2" xfId="5421" xr:uid="{00000000-0005-0000-0000-00006C120000}"/>
    <cellStyle name="Calculation 9 3 5 16" xfId="5422" xr:uid="{00000000-0005-0000-0000-00006D120000}"/>
    <cellStyle name="Calculation 9 3 5 2" xfId="5423" xr:uid="{00000000-0005-0000-0000-00006E120000}"/>
    <cellStyle name="Calculation 9 3 5 2 2" xfId="5424" xr:uid="{00000000-0005-0000-0000-00006F120000}"/>
    <cellStyle name="Calculation 9 3 5 3" xfId="5425" xr:uid="{00000000-0005-0000-0000-000070120000}"/>
    <cellStyle name="Calculation 9 3 5 3 2" xfId="5426" xr:uid="{00000000-0005-0000-0000-000071120000}"/>
    <cellStyle name="Calculation 9 3 5 4" xfId="5427" xr:uid="{00000000-0005-0000-0000-000072120000}"/>
    <cellStyle name="Calculation 9 3 5 4 2" xfId="5428" xr:uid="{00000000-0005-0000-0000-000073120000}"/>
    <cellStyle name="Calculation 9 3 5 5" xfId="5429" xr:uid="{00000000-0005-0000-0000-000074120000}"/>
    <cellStyle name="Calculation 9 3 5 5 2" xfId="5430" xr:uid="{00000000-0005-0000-0000-000075120000}"/>
    <cellStyle name="Calculation 9 3 5 6" xfId="5431" xr:uid="{00000000-0005-0000-0000-000076120000}"/>
    <cellStyle name="Calculation 9 3 5 6 2" xfId="5432" xr:uid="{00000000-0005-0000-0000-000077120000}"/>
    <cellStyle name="Calculation 9 3 5 7" xfId="5433" xr:uid="{00000000-0005-0000-0000-000078120000}"/>
    <cellStyle name="Calculation 9 3 5 7 2" xfId="5434" xr:uid="{00000000-0005-0000-0000-000079120000}"/>
    <cellStyle name="Calculation 9 3 5 8" xfId="5435" xr:uid="{00000000-0005-0000-0000-00007A120000}"/>
    <cellStyle name="Calculation 9 3 5 8 2" xfId="5436" xr:uid="{00000000-0005-0000-0000-00007B120000}"/>
    <cellStyle name="Calculation 9 3 5 9" xfId="5437" xr:uid="{00000000-0005-0000-0000-00007C120000}"/>
    <cellStyle name="Calculation 9 3 5 9 2" xfId="5438" xr:uid="{00000000-0005-0000-0000-00007D120000}"/>
    <cellStyle name="Calculation 9 3 6" xfId="5439" xr:uid="{00000000-0005-0000-0000-00007E120000}"/>
    <cellStyle name="Calculation 9 3 6 10" xfId="5440" xr:uid="{00000000-0005-0000-0000-00007F120000}"/>
    <cellStyle name="Calculation 9 3 6 10 2" xfId="5441" xr:uid="{00000000-0005-0000-0000-000080120000}"/>
    <cellStyle name="Calculation 9 3 6 11" xfId="5442" xr:uid="{00000000-0005-0000-0000-000081120000}"/>
    <cellStyle name="Calculation 9 3 6 11 2" xfId="5443" xr:uid="{00000000-0005-0000-0000-000082120000}"/>
    <cellStyle name="Calculation 9 3 6 12" xfId="5444" xr:uid="{00000000-0005-0000-0000-000083120000}"/>
    <cellStyle name="Calculation 9 3 6 12 2" xfId="5445" xr:uid="{00000000-0005-0000-0000-000084120000}"/>
    <cellStyle name="Calculation 9 3 6 13" xfId="5446" xr:uid="{00000000-0005-0000-0000-000085120000}"/>
    <cellStyle name="Calculation 9 3 6 13 2" xfId="5447" xr:uid="{00000000-0005-0000-0000-000086120000}"/>
    <cellStyle name="Calculation 9 3 6 14" xfId="5448" xr:uid="{00000000-0005-0000-0000-000087120000}"/>
    <cellStyle name="Calculation 9 3 6 14 2" xfId="5449" xr:uid="{00000000-0005-0000-0000-000088120000}"/>
    <cellStyle name="Calculation 9 3 6 15" xfId="5450" xr:uid="{00000000-0005-0000-0000-000089120000}"/>
    <cellStyle name="Calculation 9 3 6 2" xfId="5451" xr:uid="{00000000-0005-0000-0000-00008A120000}"/>
    <cellStyle name="Calculation 9 3 6 2 2" xfId="5452" xr:uid="{00000000-0005-0000-0000-00008B120000}"/>
    <cellStyle name="Calculation 9 3 6 3" xfId="5453" xr:uid="{00000000-0005-0000-0000-00008C120000}"/>
    <cellStyle name="Calculation 9 3 6 3 2" xfId="5454" xr:uid="{00000000-0005-0000-0000-00008D120000}"/>
    <cellStyle name="Calculation 9 3 6 4" xfId="5455" xr:uid="{00000000-0005-0000-0000-00008E120000}"/>
    <cellStyle name="Calculation 9 3 6 4 2" xfId="5456" xr:uid="{00000000-0005-0000-0000-00008F120000}"/>
    <cellStyle name="Calculation 9 3 6 5" xfId="5457" xr:uid="{00000000-0005-0000-0000-000090120000}"/>
    <cellStyle name="Calculation 9 3 6 5 2" xfId="5458" xr:uid="{00000000-0005-0000-0000-000091120000}"/>
    <cellStyle name="Calculation 9 3 6 6" xfId="5459" xr:uid="{00000000-0005-0000-0000-000092120000}"/>
    <cellStyle name="Calculation 9 3 6 6 2" xfId="5460" xr:uid="{00000000-0005-0000-0000-000093120000}"/>
    <cellStyle name="Calculation 9 3 6 7" xfId="5461" xr:uid="{00000000-0005-0000-0000-000094120000}"/>
    <cellStyle name="Calculation 9 3 6 7 2" xfId="5462" xr:uid="{00000000-0005-0000-0000-000095120000}"/>
    <cellStyle name="Calculation 9 3 6 8" xfId="5463" xr:uid="{00000000-0005-0000-0000-000096120000}"/>
    <cellStyle name="Calculation 9 3 6 8 2" xfId="5464" xr:uid="{00000000-0005-0000-0000-000097120000}"/>
    <cellStyle name="Calculation 9 3 6 9" xfId="5465" xr:uid="{00000000-0005-0000-0000-000098120000}"/>
    <cellStyle name="Calculation 9 3 6 9 2" xfId="5466" xr:uid="{00000000-0005-0000-0000-000099120000}"/>
    <cellStyle name="Calculation 9 3 7" xfId="5467" xr:uid="{00000000-0005-0000-0000-00009A120000}"/>
    <cellStyle name="Calculation 9 3 7 2" xfId="5468" xr:uid="{00000000-0005-0000-0000-00009B120000}"/>
    <cellStyle name="Calculation 9 3 8" xfId="5469" xr:uid="{00000000-0005-0000-0000-00009C120000}"/>
    <cellStyle name="Calculation 9 3 8 2" xfId="5470" xr:uid="{00000000-0005-0000-0000-00009D120000}"/>
    <cellStyle name="Calculation 9 3 9" xfId="5471" xr:uid="{00000000-0005-0000-0000-00009E120000}"/>
    <cellStyle name="Calculation 9 3 9 2" xfId="5472" xr:uid="{00000000-0005-0000-0000-00009F120000}"/>
    <cellStyle name="Calculation 9 4" xfId="5473" xr:uid="{00000000-0005-0000-0000-0000A0120000}"/>
    <cellStyle name="Calculation 9 4 10" xfId="5474" xr:uid="{00000000-0005-0000-0000-0000A1120000}"/>
    <cellStyle name="Calculation 9 4 10 2" xfId="5475" xr:uid="{00000000-0005-0000-0000-0000A2120000}"/>
    <cellStyle name="Calculation 9 4 11" xfId="5476" xr:uid="{00000000-0005-0000-0000-0000A3120000}"/>
    <cellStyle name="Calculation 9 4 11 2" xfId="5477" xr:uid="{00000000-0005-0000-0000-0000A4120000}"/>
    <cellStyle name="Calculation 9 4 12" xfId="5478" xr:uid="{00000000-0005-0000-0000-0000A5120000}"/>
    <cellStyle name="Calculation 9 4 12 2" xfId="5479" xr:uid="{00000000-0005-0000-0000-0000A6120000}"/>
    <cellStyle name="Calculation 9 4 13" xfId="5480" xr:uid="{00000000-0005-0000-0000-0000A7120000}"/>
    <cellStyle name="Calculation 9 4 13 2" xfId="5481" xr:uid="{00000000-0005-0000-0000-0000A8120000}"/>
    <cellStyle name="Calculation 9 4 14" xfId="5482" xr:uid="{00000000-0005-0000-0000-0000A9120000}"/>
    <cellStyle name="Calculation 9 4 14 2" xfId="5483" xr:uid="{00000000-0005-0000-0000-0000AA120000}"/>
    <cellStyle name="Calculation 9 4 15" xfId="5484" xr:uid="{00000000-0005-0000-0000-0000AB120000}"/>
    <cellStyle name="Calculation 9 4 15 2" xfId="5485" xr:uid="{00000000-0005-0000-0000-0000AC120000}"/>
    <cellStyle name="Calculation 9 4 16" xfId="5486" xr:uid="{00000000-0005-0000-0000-0000AD120000}"/>
    <cellStyle name="Calculation 9 4 16 2" xfId="5487" xr:uid="{00000000-0005-0000-0000-0000AE120000}"/>
    <cellStyle name="Calculation 9 4 17" xfId="5488" xr:uid="{00000000-0005-0000-0000-0000AF120000}"/>
    <cellStyle name="Calculation 9 4 17 2" xfId="5489" xr:uid="{00000000-0005-0000-0000-0000B0120000}"/>
    <cellStyle name="Calculation 9 4 18" xfId="5490" xr:uid="{00000000-0005-0000-0000-0000B1120000}"/>
    <cellStyle name="Calculation 9 4 18 2" xfId="5491" xr:uid="{00000000-0005-0000-0000-0000B2120000}"/>
    <cellStyle name="Calculation 9 4 19" xfId="5492" xr:uid="{00000000-0005-0000-0000-0000B3120000}"/>
    <cellStyle name="Calculation 9 4 19 2" xfId="5493" xr:uid="{00000000-0005-0000-0000-0000B4120000}"/>
    <cellStyle name="Calculation 9 4 2" xfId="5494" xr:uid="{00000000-0005-0000-0000-0000B5120000}"/>
    <cellStyle name="Calculation 9 4 2 10" xfId="5495" xr:uid="{00000000-0005-0000-0000-0000B6120000}"/>
    <cellStyle name="Calculation 9 4 2 10 2" xfId="5496" xr:uid="{00000000-0005-0000-0000-0000B7120000}"/>
    <cellStyle name="Calculation 9 4 2 11" xfId="5497" xr:uid="{00000000-0005-0000-0000-0000B8120000}"/>
    <cellStyle name="Calculation 9 4 2 11 2" xfId="5498" xr:uid="{00000000-0005-0000-0000-0000B9120000}"/>
    <cellStyle name="Calculation 9 4 2 12" xfId="5499" xr:uid="{00000000-0005-0000-0000-0000BA120000}"/>
    <cellStyle name="Calculation 9 4 2 12 2" xfId="5500" xr:uid="{00000000-0005-0000-0000-0000BB120000}"/>
    <cellStyle name="Calculation 9 4 2 13" xfId="5501" xr:uid="{00000000-0005-0000-0000-0000BC120000}"/>
    <cellStyle name="Calculation 9 4 2 13 2" xfId="5502" xr:uid="{00000000-0005-0000-0000-0000BD120000}"/>
    <cellStyle name="Calculation 9 4 2 14" xfId="5503" xr:uid="{00000000-0005-0000-0000-0000BE120000}"/>
    <cellStyle name="Calculation 9 4 2 14 2" xfId="5504" xr:uid="{00000000-0005-0000-0000-0000BF120000}"/>
    <cellStyle name="Calculation 9 4 2 15" xfId="5505" xr:uid="{00000000-0005-0000-0000-0000C0120000}"/>
    <cellStyle name="Calculation 9 4 2 15 2" xfId="5506" xr:uid="{00000000-0005-0000-0000-0000C1120000}"/>
    <cellStyle name="Calculation 9 4 2 16" xfId="5507" xr:uid="{00000000-0005-0000-0000-0000C2120000}"/>
    <cellStyle name="Calculation 9 4 2 16 2" xfId="5508" xr:uid="{00000000-0005-0000-0000-0000C3120000}"/>
    <cellStyle name="Calculation 9 4 2 17" xfId="5509" xr:uid="{00000000-0005-0000-0000-0000C4120000}"/>
    <cellStyle name="Calculation 9 4 2 17 2" xfId="5510" xr:uid="{00000000-0005-0000-0000-0000C5120000}"/>
    <cellStyle name="Calculation 9 4 2 18" xfId="5511" xr:uid="{00000000-0005-0000-0000-0000C6120000}"/>
    <cellStyle name="Calculation 9 4 2 18 2" xfId="5512" xr:uid="{00000000-0005-0000-0000-0000C7120000}"/>
    <cellStyle name="Calculation 9 4 2 19" xfId="5513" xr:uid="{00000000-0005-0000-0000-0000C8120000}"/>
    <cellStyle name="Calculation 9 4 2 2" xfId="5514" xr:uid="{00000000-0005-0000-0000-0000C9120000}"/>
    <cellStyle name="Calculation 9 4 2 2 2" xfId="5515" xr:uid="{00000000-0005-0000-0000-0000CA120000}"/>
    <cellStyle name="Calculation 9 4 2 3" xfId="5516" xr:uid="{00000000-0005-0000-0000-0000CB120000}"/>
    <cellStyle name="Calculation 9 4 2 3 2" xfId="5517" xr:uid="{00000000-0005-0000-0000-0000CC120000}"/>
    <cellStyle name="Calculation 9 4 2 4" xfId="5518" xr:uid="{00000000-0005-0000-0000-0000CD120000}"/>
    <cellStyle name="Calculation 9 4 2 4 2" xfId="5519" xr:uid="{00000000-0005-0000-0000-0000CE120000}"/>
    <cellStyle name="Calculation 9 4 2 5" xfId="5520" xr:uid="{00000000-0005-0000-0000-0000CF120000}"/>
    <cellStyle name="Calculation 9 4 2 5 2" xfId="5521" xr:uid="{00000000-0005-0000-0000-0000D0120000}"/>
    <cellStyle name="Calculation 9 4 2 6" xfId="5522" xr:uid="{00000000-0005-0000-0000-0000D1120000}"/>
    <cellStyle name="Calculation 9 4 2 6 2" xfId="5523" xr:uid="{00000000-0005-0000-0000-0000D2120000}"/>
    <cellStyle name="Calculation 9 4 2 7" xfId="5524" xr:uid="{00000000-0005-0000-0000-0000D3120000}"/>
    <cellStyle name="Calculation 9 4 2 7 2" xfId="5525" xr:uid="{00000000-0005-0000-0000-0000D4120000}"/>
    <cellStyle name="Calculation 9 4 2 8" xfId="5526" xr:uid="{00000000-0005-0000-0000-0000D5120000}"/>
    <cellStyle name="Calculation 9 4 2 8 2" xfId="5527" xr:uid="{00000000-0005-0000-0000-0000D6120000}"/>
    <cellStyle name="Calculation 9 4 2 9" xfId="5528" xr:uid="{00000000-0005-0000-0000-0000D7120000}"/>
    <cellStyle name="Calculation 9 4 2 9 2" xfId="5529" xr:uid="{00000000-0005-0000-0000-0000D8120000}"/>
    <cellStyle name="Calculation 9 4 20" xfId="5530" xr:uid="{00000000-0005-0000-0000-0000D9120000}"/>
    <cellStyle name="Calculation 9 4 3" xfId="5531" xr:uid="{00000000-0005-0000-0000-0000DA120000}"/>
    <cellStyle name="Calculation 9 4 3 10" xfId="5532" xr:uid="{00000000-0005-0000-0000-0000DB120000}"/>
    <cellStyle name="Calculation 9 4 3 10 2" xfId="5533" xr:uid="{00000000-0005-0000-0000-0000DC120000}"/>
    <cellStyle name="Calculation 9 4 3 11" xfId="5534" xr:uid="{00000000-0005-0000-0000-0000DD120000}"/>
    <cellStyle name="Calculation 9 4 3 11 2" xfId="5535" xr:uid="{00000000-0005-0000-0000-0000DE120000}"/>
    <cellStyle name="Calculation 9 4 3 12" xfId="5536" xr:uid="{00000000-0005-0000-0000-0000DF120000}"/>
    <cellStyle name="Calculation 9 4 3 12 2" xfId="5537" xr:uid="{00000000-0005-0000-0000-0000E0120000}"/>
    <cellStyle name="Calculation 9 4 3 13" xfId="5538" xr:uid="{00000000-0005-0000-0000-0000E1120000}"/>
    <cellStyle name="Calculation 9 4 3 13 2" xfId="5539" xr:uid="{00000000-0005-0000-0000-0000E2120000}"/>
    <cellStyle name="Calculation 9 4 3 14" xfId="5540" xr:uid="{00000000-0005-0000-0000-0000E3120000}"/>
    <cellStyle name="Calculation 9 4 3 14 2" xfId="5541" xr:uid="{00000000-0005-0000-0000-0000E4120000}"/>
    <cellStyle name="Calculation 9 4 3 15" xfId="5542" xr:uid="{00000000-0005-0000-0000-0000E5120000}"/>
    <cellStyle name="Calculation 9 4 3 15 2" xfId="5543" xr:uid="{00000000-0005-0000-0000-0000E6120000}"/>
    <cellStyle name="Calculation 9 4 3 16" xfId="5544" xr:uid="{00000000-0005-0000-0000-0000E7120000}"/>
    <cellStyle name="Calculation 9 4 3 16 2" xfId="5545" xr:uid="{00000000-0005-0000-0000-0000E8120000}"/>
    <cellStyle name="Calculation 9 4 3 17" xfId="5546" xr:uid="{00000000-0005-0000-0000-0000E9120000}"/>
    <cellStyle name="Calculation 9 4 3 17 2" xfId="5547" xr:uid="{00000000-0005-0000-0000-0000EA120000}"/>
    <cellStyle name="Calculation 9 4 3 18" xfId="5548" xr:uid="{00000000-0005-0000-0000-0000EB120000}"/>
    <cellStyle name="Calculation 9 4 3 18 2" xfId="5549" xr:uid="{00000000-0005-0000-0000-0000EC120000}"/>
    <cellStyle name="Calculation 9 4 3 19" xfId="5550" xr:uid="{00000000-0005-0000-0000-0000ED120000}"/>
    <cellStyle name="Calculation 9 4 3 2" xfId="5551" xr:uid="{00000000-0005-0000-0000-0000EE120000}"/>
    <cellStyle name="Calculation 9 4 3 2 2" xfId="5552" xr:uid="{00000000-0005-0000-0000-0000EF120000}"/>
    <cellStyle name="Calculation 9 4 3 3" xfId="5553" xr:uid="{00000000-0005-0000-0000-0000F0120000}"/>
    <cellStyle name="Calculation 9 4 3 3 2" xfId="5554" xr:uid="{00000000-0005-0000-0000-0000F1120000}"/>
    <cellStyle name="Calculation 9 4 3 4" xfId="5555" xr:uid="{00000000-0005-0000-0000-0000F2120000}"/>
    <cellStyle name="Calculation 9 4 3 4 2" xfId="5556" xr:uid="{00000000-0005-0000-0000-0000F3120000}"/>
    <cellStyle name="Calculation 9 4 3 5" xfId="5557" xr:uid="{00000000-0005-0000-0000-0000F4120000}"/>
    <cellStyle name="Calculation 9 4 3 5 2" xfId="5558" xr:uid="{00000000-0005-0000-0000-0000F5120000}"/>
    <cellStyle name="Calculation 9 4 3 6" xfId="5559" xr:uid="{00000000-0005-0000-0000-0000F6120000}"/>
    <cellStyle name="Calculation 9 4 3 6 2" xfId="5560" xr:uid="{00000000-0005-0000-0000-0000F7120000}"/>
    <cellStyle name="Calculation 9 4 3 7" xfId="5561" xr:uid="{00000000-0005-0000-0000-0000F8120000}"/>
    <cellStyle name="Calculation 9 4 3 7 2" xfId="5562" xr:uid="{00000000-0005-0000-0000-0000F9120000}"/>
    <cellStyle name="Calculation 9 4 3 8" xfId="5563" xr:uid="{00000000-0005-0000-0000-0000FA120000}"/>
    <cellStyle name="Calculation 9 4 3 8 2" xfId="5564" xr:uid="{00000000-0005-0000-0000-0000FB120000}"/>
    <cellStyle name="Calculation 9 4 3 9" xfId="5565" xr:uid="{00000000-0005-0000-0000-0000FC120000}"/>
    <cellStyle name="Calculation 9 4 3 9 2" xfId="5566" xr:uid="{00000000-0005-0000-0000-0000FD120000}"/>
    <cellStyle name="Calculation 9 4 4" xfId="5567" xr:uid="{00000000-0005-0000-0000-0000FE120000}"/>
    <cellStyle name="Calculation 9 4 4 10" xfId="5568" xr:uid="{00000000-0005-0000-0000-0000FF120000}"/>
    <cellStyle name="Calculation 9 4 4 10 2" xfId="5569" xr:uid="{00000000-0005-0000-0000-000000130000}"/>
    <cellStyle name="Calculation 9 4 4 11" xfId="5570" xr:uid="{00000000-0005-0000-0000-000001130000}"/>
    <cellStyle name="Calculation 9 4 4 11 2" xfId="5571" xr:uid="{00000000-0005-0000-0000-000002130000}"/>
    <cellStyle name="Calculation 9 4 4 12" xfId="5572" xr:uid="{00000000-0005-0000-0000-000003130000}"/>
    <cellStyle name="Calculation 9 4 4 12 2" xfId="5573" xr:uid="{00000000-0005-0000-0000-000004130000}"/>
    <cellStyle name="Calculation 9 4 4 13" xfId="5574" xr:uid="{00000000-0005-0000-0000-000005130000}"/>
    <cellStyle name="Calculation 9 4 4 13 2" xfId="5575" xr:uid="{00000000-0005-0000-0000-000006130000}"/>
    <cellStyle name="Calculation 9 4 4 14" xfId="5576" xr:uid="{00000000-0005-0000-0000-000007130000}"/>
    <cellStyle name="Calculation 9 4 4 14 2" xfId="5577" xr:uid="{00000000-0005-0000-0000-000008130000}"/>
    <cellStyle name="Calculation 9 4 4 15" xfId="5578" xr:uid="{00000000-0005-0000-0000-000009130000}"/>
    <cellStyle name="Calculation 9 4 4 15 2" xfId="5579" xr:uid="{00000000-0005-0000-0000-00000A130000}"/>
    <cellStyle name="Calculation 9 4 4 16" xfId="5580" xr:uid="{00000000-0005-0000-0000-00000B130000}"/>
    <cellStyle name="Calculation 9 4 4 2" xfId="5581" xr:uid="{00000000-0005-0000-0000-00000C130000}"/>
    <cellStyle name="Calculation 9 4 4 2 2" xfId="5582" xr:uid="{00000000-0005-0000-0000-00000D130000}"/>
    <cellStyle name="Calculation 9 4 4 3" xfId="5583" xr:uid="{00000000-0005-0000-0000-00000E130000}"/>
    <cellStyle name="Calculation 9 4 4 3 2" xfId="5584" xr:uid="{00000000-0005-0000-0000-00000F130000}"/>
    <cellStyle name="Calculation 9 4 4 4" xfId="5585" xr:uid="{00000000-0005-0000-0000-000010130000}"/>
    <cellStyle name="Calculation 9 4 4 4 2" xfId="5586" xr:uid="{00000000-0005-0000-0000-000011130000}"/>
    <cellStyle name="Calculation 9 4 4 5" xfId="5587" xr:uid="{00000000-0005-0000-0000-000012130000}"/>
    <cellStyle name="Calculation 9 4 4 5 2" xfId="5588" xr:uid="{00000000-0005-0000-0000-000013130000}"/>
    <cellStyle name="Calculation 9 4 4 6" xfId="5589" xr:uid="{00000000-0005-0000-0000-000014130000}"/>
    <cellStyle name="Calculation 9 4 4 6 2" xfId="5590" xr:uid="{00000000-0005-0000-0000-000015130000}"/>
    <cellStyle name="Calculation 9 4 4 7" xfId="5591" xr:uid="{00000000-0005-0000-0000-000016130000}"/>
    <cellStyle name="Calculation 9 4 4 7 2" xfId="5592" xr:uid="{00000000-0005-0000-0000-000017130000}"/>
    <cellStyle name="Calculation 9 4 4 8" xfId="5593" xr:uid="{00000000-0005-0000-0000-000018130000}"/>
    <cellStyle name="Calculation 9 4 4 8 2" xfId="5594" xr:uid="{00000000-0005-0000-0000-000019130000}"/>
    <cellStyle name="Calculation 9 4 4 9" xfId="5595" xr:uid="{00000000-0005-0000-0000-00001A130000}"/>
    <cellStyle name="Calculation 9 4 4 9 2" xfId="5596" xr:uid="{00000000-0005-0000-0000-00001B130000}"/>
    <cellStyle name="Calculation 9 4 5" xfId="5597" xr:uid="{00000000-0005-0000-0000-00001C130000}"/>
    <cellStyle name="Calculation 9 4 5 10" xfId="5598" xr:uid="{00000000-0005-0000-0000-00001D130000}"/>
    <cellStyle name="Calculation 9 4 5 10 2" xfId="5599" xr:uid="{00000000-0005-0000-0000-00001E130000}"/>
    <cellStyle name="Calculation 9 4 5 11" xfId="5600" xr:uid="{00000000-0005-0000-0000-00001F130000}"/>
    <cellStyle name="Calculation 9 4 5 11 2" xfId="5601" xr:uid="{00000000-0005-0000-0000-000020130000}"/>
    <cellStyle name="Calculation 9 4 5 12" xfId="5602" xr:uid="{00000000-0005-0000-0000-000021130000}"/>
    <cellStyle name="Calculation 9 4 5 12 2" xfId="5603" xr:uid="{00000000-0005-0000-0000-000022130000}"/>
    <cellStyle name="Calculation 9 4 5 13" xfId="5604" xr:uid="{00000000-0005-0000-0000-000023130000}"/>
    <cellStyle name="Calculation 9 4 5 13 2" xfId="5605" xr:uid="{00000000-0005-0000-0000-000024130000}"/>
    <cellStyle name="Calculation 9 4 5 14" xfId="5606" xr:uid="{00000000-0005-0000-0000-000025130000}"/>
    <cellStyle name="Calculation 9 4 5 14 2" xfId="5607" xr:uid="{00000000-0005-0000-0000-000026130000}"/>
    <cellStyle name="Calculation 9 4 5 15" xfId="5608" xr:uid="{00000000-0005-0000-0000-000027130000}"/>
    <cellStyle name="Calculation 9 4 5 15 2" xfId="5609" xr:uid="{00000000-0005-0000-0000-000028130000}"/>
    <cellStyle name="Calculation 9 4 5 16" xfId="5610" xr:uid="{00000000-0005-0000-0000-000029130000}"/>
    <cellStyle name="Calculation 9 4 5 2" xfId="5611" xr:uid="{00000000-0005-0000-0000-00002A130000}"/>
    <cellStyle name="Calculation 9 4 5 2 2" xfId="5612" xr:uid="{00000000-0005-0000-0000-00002B130000}"/>
    <cellStyle name="Calculation 9 4 5 3" xfId="5613" xr:uid="{00000000-0005-0000-0000-00002C130000}"/>
    <cellStyle name="Calculation 9 4 5 3 2" xfId="5614" xr:uid="{00000000-0005-0000-0000-00002D130000}"/>
    <cellStyle name="Calculation 9 4 5 4" xfId="5615" xr:uid="{00000000-0005-0000-0000-00002E130000}"/>
    <cellStyle name="Calculation 9 4 5 4 2" xfId="5616" xr:uid="{00000000-0005-0000-0000-00002F130000}"/>
    <cellStyle name="Calculation 9 4 5 5" xfId="5617" xr:uid="{00000000-0005-0000-0000-000030130000}"/>
    <cellStyle name="Calculation 9 4 5 5 2" xfId="5618" xr:uid="{00000000-0005-0000-0000-000031130000}"/>
    <cellStyle name="Calculation 9 4 5 6" xfId="5619" xr:uid="{00000000-0005-0000-0000-000032130000}"/>
    <cellStyle name="Calculation 9 4 5 6 2" xfId="5620" xr:uid="{00000000-0005-0000-0000-000033130000}"/>
    <cellStyle name="Calculation 9 4 5 7" xfId="5621" xr:uid="{00000000-0005-0000-0000-000034130000}"/>
    <cellStyle name="Calculation 9 4 5 7 2" xfId="5622" xr:uid="{00000000-0005-0000-0000-000035130000}"/>
    <cellStyle name="Calculation 9 4 5 8" xfId="5623" xr:uid="{00000000-0005-0000-0000-000036130000}"/>
    <cellStyle name="Calculation 9 4 5 8 2" xfId="5624" xr:uid="{00000000-0005-0000-0000-000037130000}"/>
    <cellStyle name="Calculation 9 4 5 9" xfId="5625" xr:uid="{00000000-0005-0000-0000-000038130000}"/>
    <cellStyle name="Calculation 9 4 5 9 2" xfId="5626" xr:uid="{00000000-0005-0000-0000-000039130000}"/>
    <cellStyle name="Calculation 9 4 6" xfId="5627" xr:uid="{00000000-0005-0000-0000-00003A130000}"/>
    <cellStyle name="Calculation 9 4 6 10" xfId="5628" xr:uid="{00000000-0005-0000-0000-00003B130000}"/>
    <cellStyle name="Calculation 9 4 6 10 2" xfId="5629" xr:uid="{00000000-0005-0000-0000-00003C130000}"/>
    <cellStyle name="Calculation 9 4 6 11" xfId="5630" xr:uid="{00000000-0005-0000-0000-00003D130000}"/>
    <cellStyle name="Calculation 9 4 6 11 2" xfId="5631" xr:uid="{00000000-0005-0000-0000-00003E130000}"/>
    <cellStyle name="Calculation 9 4 6 12" xfId="5632" xr:uid="{00000000-0005-0000-0000-00003F130000}"/>
    <cellStyle name="Calculation 9 4 6 12 2" xfId="5633" xr:uid="{00000000-0005-0000-0000-000040130000}"/>
    <cellStyle name="Calculation 9 4 6 13" xfId="5634" xr:uid="{00000000-0005-0000-0000-000041130000}"/>
    <cellStyle name="Calculation 9 4 6 13 2" xfId="5635" xr:uid="{00000000-0005-0000-0000-000042130000}"/>
    <cellStyle name="Calculation 9 4 6 14" xfId="5636" xr:uid="{00000000-0005-0000-0000-000043130000}"/>
    <cellStyle name="Calculation 9 4 6 14 2" xfId="5637" xr:uid="{00000000-0005-0000-0000-000044130000}"/>
    <cellStyle name="Calculation 9 4 6 15" xfId="5638" xr:uid="{00000000-0005-0000-0000-000045130000}"/>
    <cellStyle name="Calculation 9 4 6 2" xfId="5639" xr:uid="{00000000-0005-0000-0000-000046130000}"/>
    <cellStyle name="Calculation 9 4 6 2 2" xfId="5640" xr:uid="{00000000-0005-0000-0000-000047130000}"/>
    <cellStyle name="Calculation 9 4 6 3" xfId="5641" xr:uid="{00000000-0005-0000-0000-000048130000}"/>
    <cellStyle name="Calculation 9 4 6 3 2" xfId="5642" xr:uid="{00000000-0005-0000-0000-000049130000}"/>
    <cellStyle name="Calculation 9 4 6 4" xfId="5643" xr:uid="{00000000-0005-0000-0000-00004A130000}"/>
    <cellStyle name="Calculation 9 4 6 4 2" xfId="5644" xr:uid="{00000000-0005-0000-0000-00004B130000}"/>
    <cellStyle name="Calculation 9 4 6 5" xfId="5645" xr:uid="{00000000-0005-0000-0000-00004C130000}"/>
    <cellStyle name="Calculation 9 4 6 5 2" xfId="5646" xr:uid="{00000000-0005-0000-0000-00004D130000}"/>
    <cellStyle name="Calculation 9 4 6 6" xfId="5647" xr:uid="{00000000-0005-0000-0000-00004E130000}"/>
    <cellStyle name="Calculation 9 4 6 6 2" xfId="5648" xr:uid="{00000000-0005-0000-0000-00004F130000}"/>
    <cellStyle name="Calculation 9 4 6 7" xfId="5649" xr:uid="{00000000-0005-0000-0000-000050130000}"/>
    <cellStyle name="Calculation 9 4 6 7 2" xfId="5650" xr:uid="{00000000-0005-0000-0000-000051130000}"/>
    <cellStyle name="Calculation 9 4 6 8" xfId="5651" xr:uid="{00000000-0005-0000-0000-000052130000}"/>
    <cellStyle name="Calculation 9 4 6 8 2" xfId="5652" xr:uid="{00000000-0005-0000-0000-000053130000}"/>
    <cellStyle name="Calculation 9 4 6 9" xfId="5653" xr:uid="{00000000-0005-0000-0000-000054130000}"/>
    <cellStyle name="Calculation 9 4 6 9 2" xfId="5654" xr:uid="{00000000-0005-0000-0000-000055130000}"/>
    <cellStyle name="Calculation 9 4 7" xfId="5655" xr:uid="{00000000-0005-0000-0000-000056130000}"/>
    <cellStyle name="Calculation 9 4 7 2" xfId="5656" xr:uid="{00000000-0005-0000-0000-000057130000}"/>
    <cellStyle name="Calculation 9 4 8" xfId="5657" xr:uid="{00000000-0005-0000-0000-000058130000}"/>
    <cellStyle name="Calculation 9 4 8 2" xfId="5658" xr:uid="{00000000-0005-0000-0000-000059130000}"/>
    <cellStyle name="Calculation 9 4 9" xfId="5659" xr:uid="{00000000-0005-0000-0000-00005A130000}"/>
    <cellStyle name="Calculation 9 4 9 2" xfId="5660" xr:uid="{00000000-0005-0000-0000-00005B130000}"/>
    <cellStyle name="Calculation 9 5" xfId="5661" xr:uid="{00000000-0005-0000-0000-00005C130000}"/>
    <cellStyle name="Calculation 9 5 10" xfId="5662" xr:uid="{00000000-0005-0000-0000-00005D130000}"/>
    <cellStyle name="Calculation 9 5 10 2" xfId="5663" xr:uid="{00000000-0005-0000-0000-00005E130000}"/>
    <cellStyle name="Calculation 9 5 11" xfId="5664" xr:uid="{00000000-0005-0000-0000-00005F130000}"/>
    <cellStyle name="Calculation 9 5 11 2" xfId="5665" xr:uid="{00000000-0005-0000-0000-000060130000}"/>
    <cellStyle name="Calculation 9 5 12" xfId="5666" xr:uid="{00000000-0005-0000-0000-000061130000}"/>
    <cellStyle name="Calculation 9 5 12 2" xfId="5667" xr:uid="{00000000-0005-0000-0000-000062130000}"/>
    <cellStyle name="Calculation 9 5 13" xfId="5668" xr:uid="{00000000-0005-0000-0000-000063130000}"/>
    <cellStyle name="Calculation 9 5 13 2" xfId="5669" xr:uid="{00000000-0005-0000-0000-000064130000}"/>
    <cellStyle name="Calculation 9 5 14" xfId="5670" xr:uid="{00000000-0005-0000-0000-000065130000}"/>
    <cellStyle name="Calculation 9 5 14 2" xfId="5671" xr:uid="{00000000-0005-0000-0000-000066130000}"/>
    <cellStyle name="Calculation 9 5 15" xfId="5672" xr:uid="{00000000-0005-0000-0000-000067130000}"/>
    <cellStyle name="Calculation 9 5 15 2" xfId="5673" xr:uid="{00000000-0005-0000-0000-000068130000}"/>
    <cellStyle name="Calculation 9 5 16" xfId="5674" xr:uid="{00000000-0005-0000-0000-000069130000}"/>
    <cellStyle name="Calculation 9 5 16 2" xfId="5675" xr:uid="{00000000-0005-0000-0000-00006A130000}"/>
    <cellStyle name="Calculation 9 5 17" xfId="5676" xr:uid="{00000000-0005-0000-0000-00006B130000}"/>
    <cellStyle name="Calculation 9 5 17 2" xfId="5677" xr:uid="{00000000-0005-0000-0000-00006C130000}"/>
    <cellStyle name="Calculation 9 5 18" xfId="5678" xr:uid="{00000000-0005-0000-0000-00006D130000}"/>
    <cellStyle name="Calculation 9 5 18 2" xfId="5679" xr:uid="{00000000-0005-0000-0000-00006E130000}"/>
    <cellStyle name="Calculation 9 5 19" xfId="5680" xr:uid="{00000000-0005-0000-0000-00006F130000}"/>
    <cellStyle name="Calculation 9 5 19 2" xfId="5681" xr:uid="{00000000-0005-0000-0000-000070130000}"/>
    <cellStyle name="Calculation 9 5 2" xfId="5682" xr:uid="{00000000-0005-0000-0000-000071130000}"/>
    <cellStyle name="Calculation 9 5 2 10" xfId="5683" xr:uid="{00000000-0005-0000-0000-000072130000}"/>
    <cellStyle name="Calculation 9 5 2 10 2" xfId="5684" xr:uid="{00000000-0005-0000-0000-000073130000}"/>
    <cellStyle name="Calculation 9 5 2 11" xfId="5685" xr:uid="{00000000-0005-0000-0000-000074130000}"/>
    <cellStyle name="Calculation 9 5 2 11 2" xfId="5686" xr:uid="{00000000-0005-0000-0000-000075130000}"/>
    <cellStyle name="Calculation 9 5 2 12" xfId="5687" xr:uid="{00000000-0005-0000-0000-000076130000}"/>
    <cellStyle name="Calculation 9 5 2 12 2" xfId="5688" xr:uid="{00000000-0005-0000-0000-000077130000}"/>
    <cellStyle name="Calculation 9 5 2 13" xfId="5689" xr:uid="{00000000-0005-0000-0000-000078130000}"/>
    <cellStyle name="Calculation 9 5 2 13 2" xfId="5690" xr:uid="{00000000-0005-0000-0000-000079130000}"/>
    <cellStyle name="Calculation 9 5 2 14" xfId="5691" xr:uid="{00000000-0005-0000-0000-00007A130000}"/>
    <cellStyle name="Calculation 9 5 2 14 2" xfId="5692" xr:uid="{00000000-0005-0000-0000-00007B130000}"/>
    <cellStyle name="Calculation 9 5 2 15" xfId="5693" xr:uid="{00000000-0005-0000-0000-00007C130000}"/>
    <cellStyle name="Calculation 9 5 2 15 2" xfId="5694" xr:uid="{00000000-0005-0000-0000-00007D130000}"/>
    <cellStyle name="Calculation 9 5 2 16" xfId="5695" xr:uid="{00000000-0005-0000-0000-00007E130000}"/>
    <cellStyle name="Calculation 9 5 2 16 2" xfId="5696" xr:uid="{00000000-0005-0000-0000-00007F130000}"/>
    <cellStyle name="Calculation 9 5 2 17" xfId="5697" xr:uid="{00000000-0005-0000-0000-000080130000}"/>
    <cellStyle name="Calculation 9 5 2 17 2" xfId="5698" xr:uid="{00000000-0005-0000-0000-000081130000}"/>
    <cellStyle name="Calculation 9 5 2 18" xfId="5699" xr:uid="{00000000-0005-0000-0000-000082130000}"/>
    <cellStyle name="Calculation 9 5 2 18 2" xfId="5700" xr:uid="{00000000-0005-0000-0000-000083130000}"/>
    <cellStyle name="Calculation 9 5 2 19" xfId="5701" xr:uid="{00000000-0005-0000-0000-000084130000}"/>
    <cellStyle name="Calculation 9 5 2 2" xfId="5702" xr:uid="{00000000-0005-0000-0000-000085130000}"/>
    <cellStyle name="Calculation 9 5 2 2 2" xfId="5703" xr:uid="{00000000-0005-0000-0000-000086130000}"/>
    <cellStyle name="Calculation 9 5 2 3" xfId="5704" xr:uid="{00000000-0005-0000-0000-000087130000}"/>
    <cellStyle name="Calculation 9 5 2 3 2" xfId="5705" xr:uid="{00000000-0005-0000-0000-000088130000}"/>
    <cellStyle name="Calculation 9 5 2 4" xfId="5706" xr:uid="{00000000-0005-0000-0000-000089130000}"/>
    <cellStyle name="Calculation 9 5 2 4 2" xfId="5707" xr:uid="{00000000-0005-0000-0000-00008A130000}"/>
    <cellStyle name="Calculation 9 5 2 5" xfId="5708" xr:uid="{00000000-0005-0000-0000-00008B130000}"/>
    <cellStyle name="Calculation 9 5 2 5 2" xfId="5709" xr:uid="{00000000-0005-0000-0000-00008C130000}"/>
    <cellStyle name="Calculation 9 5 2 6" xfId="5710" xr:uid="{00000000-0005-0000-0000-00008D130000}"/>
    <cellStyle name="Calculation 9 5 2 6 2" xfId="5711" xr:uid="{00000000-0005-0000-0000-00008E130000}"/>
    <cellStyle name="Calculation 9 5 2 7" xfId="5712" xr:uid="{00000000-0005-0000-0000-00008F130000}"/>
    <cellStyle name="Calculation 9 5 2 7 2" xfId="5713" xr:uid="{00000000-0005-0000-0000-000090130000}"/>
    <cellStyle name="Calculation 9 5 2 8" xfId="5714" xr:uid="{00000000-0005-0000-0000-000091130000}"/>
    <cellStyle name="Calculation 9 5 2 8 2" xfId="5715" xr:uid="{00000000-0005-0000-0000-000092130000}"/>
    <cellStyle name="Calculation 9 5 2 9" xfId="5716" xr:uid="{00000000-0005-0000-0000-000093130000}"/>
    <cellStyle name="Calculation 9 5 2 9 2" xfId="5717" xr:uid="{00000000-0005-0000-0000-000094130000}"/>
    <cellStyle name="Calculation 9 5 20" xfId="5718" xr:uid="{00000000-0005-0000-0000-000095130000}"/>
    <cellStyle name="Calculation 9 5 3" xfId="5719" xr:uid="{00000000-0005-0000-0000-000096130000}"/>
    <cellStyle name="Calculation 9 5 3 10" xfId="5720" xr:uid="{00000000-0005-0000-0000-000097130000}"/>
    <cellStyle name="Calculation 9 5 3 10 2" xfId="5721" xr:uid="{00000000-0005-0000-0000-000098130000}"/>
    <cellStyle name="Calculation 9 5 3 11" xfId="5722" xr:uid="{00000000-0005-0000-0000-000099130000}"/>
    <cellStyle name="Calculation 9 5 3 11 2" xfId="5723" xr:uid="{00000000-0005-0000-0000-00009A130000}"/>
    <cellStyle name="Calculation 9 5 3 12" xfId="5724" xr:uid="{00000000-0005-0000-0000-00009B130000}"/>
    <cellStyle name="Calculation 9 5 3 12 2" xfId="5725" xr:uid="{00000000-0005-0000-0000-00009C130000}"/>
    <cellStyle name="Calculation 9 5 3 13" xfId="5726" xr:uid="{00000000-0005-0000-0000-00009D130000}"/>
    <cellStyle name="Calculation 9 5 3 13 2" xfId="5727" xr:uid="{00000000-0005-0000-0000-00009E130000}"/>
    <cellStyle name="Calculation 9 5 3 14" xfId="5728" xr:uid="{00000000-0005-0000-0000-00009F130000}"/>
    <cellStyle name="Calculation 9 5 3 14 2" xfId="5729" xr:uid="{00000000-0005-0000-0000-0000A0130000}"/>
    <cellStyle name="Calculation 9 5 3 15" xfId="5730" xr:uid="{00000000-0005-0000-0000-0000A1130000}"/>
    <cellStyle name="Calculation 9 5 3 15 2" xfId="5731" xr:uid="{00000000-0005-0000-0000-0000A2130000}"/>
    <cellStyle name="Calculation 9 5 3 16" xfId="5732" xr:uid="{00000000-0005-0000-0000-0000A3130000}"/>
    <cellStyle name="Calculation 9 5 3 16 2" xfId="5733" xr:uid="{00000000-0005-0000-0000-0000A4130000}"/>
    <cellStyle name="Calculation 9 5 3 17" xfId="5734" xr:uid="{00000000-0005-0000-0000-0000A5130000}"/>
    <cellStyle name="Calculation 9 5 3 17 2" xfId="5735" xr:uid="{00000000-0005-0000-0000-0000A6130000}"/>
    <cellStyle name="Calculation 9 5 3 18" xfId="5736" xr:uid="{00000000-0005-0000-0000-0000A7130000}"/>
    <cellStyle name="Calculation 9 5 3 2" xfId="5737" xr:uid="{00000000-0005-0000-0000-0000A8130000}"/>
    <cellStyle name="Calculation 9 5 3 2 2" xfId="5738" xr:uid="{00000000-0005-0000-0000-0000A9130000}"/>
    <cellStyle name="Calculation 9 5 3 3" xfId="5739" xr:uid="{00000000-0005-0000-0000-0000AA130000}"/>
    <cellStyle name="Calculation 9 5 3 3 2" xfId="5740" xr:uid="{00000000-0005-0000-0000-0000AB130000}"/>
    <cellStyle name="Calculation 9 5 3 4" xfId="5741" xr:uid="{00000000-0005-0000-0000-0000AC130000}"/>
    <cellStyle name="Calculation 9 5 3 4 2" xfId="5742" xr:uid="{00000000-0005-0000-0000-0000AD130000}"/>
    <cellStyle name="Calculation 9 5 3 5" xfId="5743" xr:uid="{00000000-0005-0000-0000-0000AE130000}"/>
    <cellStyle name="Calculation 9 5 3 5 2" xfId="5744" xr:uid="{00000000-0005-0000-0000-0000AF130000}"/>
    <cellStyle name="Calculation 9 5 3 6" xfId="5745" xr:uid="{00000000-0005-0000-0000-0000B0130000}"/>
    <cellStyle name="Calculation 9 5 3 6 2" xfId="5746" xr:uid="{00000000-0005-0000-0000-0000B1130000}"/>
    <cellStyle name="Calculation 9 5 3 7" xfId="5747" xr:uid="{00000000-0005-0000-0000-0000B2130000}"/>
    <cellStyle name="Calculation 9 5 3 7 2" xfId="5748" xr:uid="{00000000-0005-0000-0000-0000B3130000}"/>
    <cellStyle name="Calculation 9 5 3 8" xfId="5749" xr:uid="{00000000-0005-0000-0000-0000B4130000}"/>
    <cellStyle name="Calculation 9 5 3 8 2" xfId="5750" xr:uid="{00000000-0005-0000-0000-0000B5130000}"/>
    <cellStyle name="Calculation 9 5 3 9" xfId="5751" xr:uid="{00000000-0005-0000-0000-0000B6130000}"/>
    <cellStyle name="Calculation 9 5 3 9 2" xfId="5752" xr:uid="{00000000-0005-0000-0000-0000B7130000}"/>
    <cellStyle name="Calculation 9 5 4" xfId="5753" xr:uid="{00000000-0005-0000-0000-0000B8130000}"/>
    <cellStyle name="Calculation 9 5 4 10" xfId="5754" xr:uid="{00000000-0005-0000-0000-0000B9130000}"/>
    <cellStyle name="Calculation 9 5 4 10 2" xfId="5755" xr:uid="{00000000-0005-0000-0000-0000BA130000}"/>
    <cellStyle name="Calculation 9 5 4 11" xfId="5756" xr:uid="{00000000-0005-0000-0000-0000BB130000}"/>
    <cellStyle name="Calculation 9 5 4 11 2" xfId="5757" xr:uid="{00000000-0005-0000-0000-0000BC130000}"/>
    <cellStyle name="Calculation 9 5 4 12" xfId="5758" xr:uid="{00000000-0005-0000-0000-0000BD130000}"/>
    <cellStyle name="Calculation 9 5 4 12 2" xfId="5759" xr:uid="{00000000-0005-0000-0000-0000BE130000}"/>
    <cellStyle name="Calculation 9 5 4 13" xfId="5760" xr:uid="{00000000-0005-0000-0000-0000BF130000}"/>
    <cellStyle name="Calculation 9 5 4 13 2" xfId="5761" xr:uid="{00000000-0005-0000-0000-0000C0130000}"/>
    <cellStyle name="Calculation 9 5 4 14" xfId="5762" xr:uid="{00000000-0005-0000-0000-0000C1130000}"/>
    <cellStyle name="Calculation 9 5 4 14 2" xfId="5763" xr:uid="{00000000-0005-0000-0000-0000C2130000}"/>
    <cellStyle name="Calculation 9 5 4 15" xfId="5764" xr:uid="{00000000-0005-0000-0000-0000C3130000}"/>
    <cellStyle name="Calculation 9 5 4 15 2" xfId="5765" xr:uid="{00000000-0005-0000-0000-0000C4130000}"/>
    <cellStyle name="Calculation 9 5 4 16" xfId="5766" xr:uid="{00000000-0005-0000-0000-0000C5130000}"/>
    <cellStyle name="Calculation 9 5 4 2" xfId="5767" xr:uid="{00000000-0005-0000-0000-0000C6130000}"/>
    <cellStyle name="Calculation 9 5 4 2 2" xfId="5768" xr:uid="{00000000-0005-0000-0000-0000C7130000}"/>
    <cellStyle name="Calculation 9 5 4 3" xfId="5769" xr:uid="{00000000-0005-0000-0000-0000C8130000}"/>
    <cellStyle name="Calculation 9 5 4 3 2" xfId="5770" xr:uid="{00000000-0005-0000-0000-0000C9130000}"/>
    <cellStyle name="Calculation 9 5 4 4" xfId="5771" xr:uid="{00000000-0005-0000-0000-0000CA130000}"/>
    <cellStyle name="Calculation 9 5 4 4 2" xfId="5772" xr:uid="{00000000-0005-0000-0000-0000CB130000}"/>
    <cellStyle name="Calculation 9 5 4 5" xfId="5773" xr:uid="{00000000-0005-0000-0000-0000CC130000}"/>
    <cellStyle name="Calculation 9 5 4 5 2" xfId="5774" xr:uid="{00000000-0005-0000-0000-0000CD130000}"/>
    <cellStyle name="Calculation 9 5 4 6" xfId="5775" xr:uid="{00000000-0005-0000-0000-0000CE130000}"/>
    <cellStyle name="Calculation 9 5 4 6 2" xfId="5776" xr:uid="{00000000-0005-0000-0000-0000CF130000}"/>
    <cellStyle name="Calculation 9 5 4 7" xfId="5777" xr:uid="{00000000-0005-0000-0000-0000D0130000}"/>
    <cellStyle name="Calculation 9 5 4 7 2" xfId="5778" xr:uid="{00000000-0005-0000-0000-0000D1130000}"/>
    <cellStyle name="Calculation 9 5 4 8" xfId="5779" xr:uid="{00000000-0005-0000-0000-0000D2130000}"/>
    <cellStyle name="Calculation 9 5 4 8 2" xfId="5780" xr:uid="{00000000-0005-0000-0000-0000D3130000}"/>
    <cellStyle name="Calculation 9 5 4 9" xfId="5781" xr:uid="{00000000-0005-0000-0000-0000D4130000}"/>
    <cellStyle name="Calculation 9 5 4 9 2" xfId="5782" xr:uid="{00000000-0005-0000-0000-0000D5130000}"/>
    <cellStyle name="Calculation 9 5 5" xfId="5783" xr:uid="{00000000-0005-0000-0000-0000D6130000}"/>
    <cellStyle name="Calculation 9 5 5 10" xfId="5784" xr:uid="{00000000-0005-0000-0000-0000D7130000}"/>
    <cellStyle name="Calculation 9 5 5 10 2" xfId="5785" xr:uid="{00000000-0005-0000-0000-0000D8130000}"/>
    <cellStyle name="Calculation 9 5 5 11" xfId="5786" xr:uid="{00000000-0005-0000-0000-0000D9130000}"/>
    <cellStyle name="Calculation 9 5 5 11 2" xfId="5787" xr:uid="{00000000-0005-0000-0000-0000DA130000}"/>
    <cellStyle name="Calculation 9 5 5 12" xfId="5788" xr:uid="{00000000-0005-0000-0000-0000DB130000}"/>
    <cellStyle name="Calculation 9 5 5 12 2" xfId="5789" xr:uid="{00000000-0005-0000-0000-0000DC130000}"/>
    <cellStyle name="Calculation 9 5 5 13" xfId="5790" xr:uid="{00000000-0005-0000-0000-0000DD130000}"/>
    <cellStyle name="Calculation 9 5 5 13 2" xfId="5791" xr:uid="{00000000-0005-0000-0000-0000DE130000}"/>
    <cellStyle name="Calculation 9 5 5 14" xfId="5792" xr:uid="{00000000-0005-0000-0000-0000DF130000}"/>
    <cellStyle name="Calculation 9 5 5 14 2" xfId="5793" xr:uid="{00000000-0005-0000-0000-0000E0130000}"/>
    <cellStyle name="Calculation 9 5 5 15" xfId="5794" xr:uid="{00000000-0005-0000-0000-0000E1130000}"/>
    <cellStyle name="Calculation 9 5 5 15 2" xfId="5795" xr:uid="{00000000-0005-0000-0000-0000E2130000}"/>
    <cellStyle name="Calculation 9 5 5 16" xfId="5796" xr:uid="{00000000-0005-0000-0000-0000E3130000}"/>
    <cellStyle name="Calculation 9 5 5 2" xfId="5797" xr:uid="{00000000-0005-0000-0000-0000E4130000}"/>
    <cellStyle name="Calculation 9 5 5 2 2" xfId="5798" xr:uid="{00000000-0005-0000-0000-0000E5130000}"/>
    <cellStyle name="Calculation 9 5 5 3" xfId="5799" xr:uid="{00000000-0005-0000-0000-0000E6130000}"/>
    <cellStyle name="Calculation 9 5 5 3 2" xfId="5800" xr:uid="{00000000-0005-0000-0000-0000E7130000}"/>
    <cellStyle name="Calculation 9 5 5 4" xfId="5801" xr:uid="{00000000-0005-0000-0000-0000E8130000}"/>
    <cellStyle name="Calculation 9 5 5 4 2" xfId="5802" xr:uid="{00000000-0005-0000-0000-0000E9130000}"/>
    <cellStyle name="Calculation 9 5 5 5" xfId="5803" xr:uid="{00000000-0005-0000-0000-0000EA130000}"/>
    <cellStyle name="Calculation 9 5 5 5 2" xfId="5804" xr:uid="{00000000-0005-0000-0000-0000EB130000}"/>
    <cellStyle name="Calculation 9 5 5 6" xfId="5805" xr:uid="{00000000-0005-0000-0000-0000EC130000}"/>
    <cellStyle name="Calculation 9 5 5 6 2" xfId="5806" xr:uid="{00000000-0005-0000-0000-0000ED130000}"/>
    <cellStyle name="Calculation 9 5 5 7" xfId="5807" xr:uid="{00000000-0005-0000-0000-0000EE130000}"/>
    <cellStyle name="Calculation 9 5 5 7 2" xfId="5808" xr:uid="{00000000-0005-0000-0000-0000EF130000}"/>
    <cellStyle name="Calculation 9 5 5 8" xfId="5809" xr:uid="{00000000-0005-0000-0000-0000F0130000}"/>
    <cellStyle name="Calculation 9 5 5 8 2" xfId="5810" xr:uid="{00000000-0005-0000-0000-0000F1130000}"/>
    <cellStyle name="Calculation 9 5 5 9" xfId="5811" xr:uid="{00000000-0005-0000-0000-0000F2130000}"/>
    <cellStyle name="Calculation 9 5 5 9 2" xfId="5812" xr:uid="{00000000-0005-0000-0000-0000F3130000}"/>
    <cellStyle name="Calculation 9 5 6" xfId="5813" xr:uid="{00000000-0005-0000-0000-0000F4130000}"/>
    <cellStyle name="Calculation 9 5 6 10" xfId="5814" xr:uid="{00000000-0005-0000-0000-0000F5130000}"/>
    <cellStyle name="Calculation 9 5 6 10 2" xfId="5815" xr:uid="{00000000-0005-0000-0000-0000F6130000}"/>
    <cellStyle name="Calculation 9 5 6 11" xfId="5816" xr:uid="{00000000-0005-0000-0000-0000F7130000}"/>
    <cellStyle name="Calculation 9 5 6 11 2" xfId="5817" xr:uid="{00000000-0005-0000-0000-0000F8130000}"/>
    <cellStyle name="Calculation 9 5 6 12" xfId="5818" xr:uid="{00000000-0005-0000-0000-0000F9130000}"/>
    <cellStyle name="Calculation 9 5 6 12 2" xfId="5819" xr:uid="{00000000-0005-0000-0000-0000FA130000}"/>
    <cellStyle name="Calculation 9 5 6 13" xfId="5820" xr:uid="{00000000-0005-0000-0000-0000FB130000}"/>
    <cellStyle name="Calculation 9 5 6 13 2" xfId="5821" xr:uid="{00000000-0005-0000-0000-0000FC130000}"/>
    <cellStyle name="Calculation 9 5 6 14" xfId="5822" xr:uid="{00000000-0005-0000-0000-0000FD130000}"/>
    <cellStyle name="Calculation 9 5 6 14 2" xfId="5823" xr:uid="{00000000-0005-0000-0000-0000FE130000}"/>
    <cellStyle name="Calculation 9 5 6 15" xfId="5824" xr:uid="{00000000-0005-0000-0000-0000FF130000}"/>
    <cellStyle name="Calculation 9 5 6 2" xfId="5825" xr:uid="{00000000-0005-0000-0000-000000140000}"/>
    <cellStyle name="Calculation 9 5 6 2 2" xfId="5826" xr:uid="{00000000-0005-0000-0000-000001140000}"/>
    <cellStyle name="Calculation 9 5 6 3" xfId="5827" xr:uid="{00000000-0005-0000-0000-000002140000}"/>
    <cellStyle name="Calculation 9 5 6 3 2" xfId="5828" xr:uid="{00000000-0005-0000-0000-000003140000}"/>
    <cellStyle name="Calculation 9 5 6 4" xfId="5829" xr:uid="{00000000-0005-0000-0000-000004140000}"/>
    <cellStyle name="Calculation 9 5 6 4 2" xfId="5830" xr:uid="{00000000-0005-0000-0000-000005140000}"/>
    <cellStyle name="Calculation 9 5 6 5" xfId="5831" xr:uid="{00000000-0005-0000-0000-000006140000}"/>
    <cellStyle name="Calculation 9 5 6 5 2" xfId="5832" xr:uid="{00000000-0005-0000-0000-000007140000}"/>
    <cellStyle name="Calculation 9 5 6 6" xfId="5833" xr:uid="{00000000-0005-0000-0000-000008140000}"/>
    <cellStyle name="Calculation 9 5 6 6 2" xfId="5834" xr:uid="{00000000-0005-0000-0000-000009140000}"/>
    <cellStyle name="Calculation 9 5 6 7" xfId="5835" xr:uid="{00000000-0005-0000-0000-00000A140000}"/>
    <cellStyle name="Calculation 9 5 6 7 2" xfId="5836" xr:uid="{00000000-0005-0000-0000-00000B140000}"/>
    <cellStyle name="Calculation 9 5 6 8" xfId="5837" xr:uid="{00000000-0005-0000-0000-00000C140000}"/>
    <cellStyle name="Calculation 9 5 6 8 2" xfId="5838" xr:uid="{00000000-0005-0000-0000-00000D140000}"/>
    <cellStyle name="Calculation 9 5 6 9" xfId="5839" xr:uid="{00000000-0005-0000-0000-00000E140000}"/>
    <cellStyle name="Calculation 9 5 6 9 2" xfId="5840" xr:uid="{00000000-0005-0000-0000-00000F140000}"/>
    <cellStyle name="Calculation 9 5 7" xfId="5841" xr:uid="{00000000-0005-0000-0000-000010140000}"/>
    <cellStyle name="Calculation 9 5 7 2" xfId="5842" xr:uid="{00000000-0005-0000-0000-000011140000}"/>
    <cellStyle name="Calculation 9 5 8" xfId="5843" xr:uid="{00000000-0005-0000-0000-000012140000}"/>
    <cellStyle name="Calculation 9 5 8 2" xfId="5844" xr:uid="{00000000-0005-0000-0000-000013140000}"/>
    <cellStyle name="Calculation 9 5 9" xfId="5845" xr:uid="{00000000-0005-0000-0000-000014140000}"/>
    <cellStyle name="Calculation 9 5 9 2" xfId="5846" xr:uid="{00000000-0005-0000-0000-000015140000}"/>
    <cellStyle name="Calculation 9 6" xfId="5847" xr:uid="{00000000-0005-0000-0000-000016140000}"/>
    <cellStyle name="Calculation 9 6 10" xfId="5848" xr:uid="{00000000-0005-0000-0000-000017140000}"/>
    <cellStyle name="Calculation 9 6 10 2" xfId="5849" xr:uid="{00000000-0005-0000-0000-000018140000}"/>
    <cellStyle name="Calculation 9 6 11" xfId="5850" xr:uid="{00000000-0005-0000-0000-000019140000}"/>
    <cellStyle name="Calculation 9 6 11 2" xfId="5851" xr:uid="{00000000-0005-0000-0000-00001A140000}"/>
    <cellStyle name="Calculation 9 6 12" xfId="5852" xr:uid="{00000000-0005-0000-0000-00001B140000}"/>
    <cellStyle name="Calculation 9 6 12 2" xfId="5853" xr:uid="{00000000-0005-0000-0000-00001C140000}"/>
    <cellStyle name="Calculation 9 6 13" xfId="5854" xr:uid="{00000000-0005-0000-0000-00001D140000}"/>
    <cellStyle name="Calculation 9 6 13 2" xfId="5855" xr:uid="{00000000-0005-0000-0000-00001E140000}"/>
    <cellStyle name="Calculation 9 6 14" xfId="5856" xr:uid="{00000000-0005-0000-0000-00001F140000}"/>
    <cellStyle name="Calculation 9 6 14 2" xfId="5857" xr:uid="{00000000-0005-0000-0000-000020140000}"/>
    <cellStyle name="Calculation 9 6 15" xfId="5858" xr:uid="{00000000-0005-0000-0000-000021140000}"/>
    <cellStyle name="Calculation 9 6 15 2" xfId="5859" xr:uid="{00000000-0005-0000-0000-000022140000}"/>
    <cellStyle name="Calculation 9 6 16" xfId="5860" xr:uid="{00000000-0005-0000-0000-000023140000}"/>
    <cellStyle name="Calculation 9 6 16 2" xfId="5861" xr:uid="{00000000-0005-0000-0000-000024140000}"/>
    <cellStyle name="Calculation 9 6 17" xfId="5862" xr:uid="{00000000-0005-0000-0000-000025140000}"/>
    <cellStyle name="Calculation 9 6 17 2" xfId="5863" xr:uid="{00000000-0005-0000-0000-000026140000}"/>
    <cellStyle name="Calculation 9 6 18" xfId="5864" xr:uid="{00000000-0005-0000-0000-000027140000}"/>
    <cellStyle name="Calculation 9 6 18 2" xfId="5865" xr:uid="{00000000-0005-0000-0000-000028140000}"/>
    <cellStyle name="Calculation 9 6 19" xfId="5866" xr:uid="{00000000-0005-0000-0000-000029140000}"/>
    <cellStyle name="Calculation 9 6 2" xfId="5867" xr:uid="{00000000-0005-0000-0000-00002A140000}"/>
    <cellStyle name="Calculation 9 6 2 10" xfId="5868" xr:uid="{00000000-0005-0000-0000-00002B140000}"/>
    <cellStyle name="Calculation 9 6 2 10 2" xfId="5869" xr:uid="{00000000-0005-0000-0000-00002C140000}"/>
    <cellStyle name="Calculation 9 6 2 11" xfId="5870" xr:uid="{00000000-0005-0000-0000-00002D140000}"/>
    <cellStyle name="Calculation 9 6 2 11 2" xfId="5871" xr:uid="{00000000-0005-0000-0000-00002E140000}"/>
    <cellStyle name="Calculation 9 6 2 12" xfId="5872" xr:uid="{00000000-0005-0000-0000-00002F140000}"/>
    <cellStyle name="Calculation 9 6 2 12 2" xfId="5873" xr:uid="{00000000-0005-0000-0000-000030140000}"/>
    <cellStyle name="Calculation 9 6 2 13" xfId="5874" xr:uid="{00000000-0005-0000-0000-000031140000}"/>
    <cellStyle name="Calculation 9 6 2 13 2" xfId="5875" xr:uid="{00000000-0005-0000-0000-000032140000}"/>
    <cellStyle name="Calculation 9 6 2 14" xfId="5876" xr:uid="{00000000-0005-0000-0000-000033140000}"/>
    <cellStyle name="Calculation 9 6 2 14 2" xfId="5877" xr:uid="{00000000-0005-0000-0000-000034140000}"/>
    <cellStyle name="Calculation 9 6 2 15" xfId="5878" xr:uid="{00000000-0005-0000-0000-000035140000}"/>
    <cellStyle name="Calculation 9 6 2 15 2" xfId="5879" xr:uid="{00000000-0005-0000-0000-000036140000}"/>
    <cellStyle name="Calculation 9 6 2 16" xfId="5880" xr:uid="{00000000-0005-0000-0000-000037140000}"/>
    <cellStyle name="Calculation 9 6 2 16 2" xfId="5881" xr:uid="{00000000-0005-0000-0000-000038140000}"/>
    <cellStyle name="Calculation 9 6 2 17" xfId="5882" xr:uid="{00000000-0005-0000-0000-000039140000}"/>
    <cellStyle name="Calculation 9 6 2 17 2" xfId="5883" xr:uid="{00000000-0005-0000-0000-00003A140000}"/>
    <cellStyle name="Calculation 9 6 2 18" xfId="5884" xr:uid="{00000000-0005-0000-0000-00003B140000}"/>
    <cellStyle name="Calculation 9 6 2 2" xfId="5885" xr:uid="{00000000-0005-0000-0000-00003C140000}"/>
    <cellStyle name="Calculation 9 6 2 2 2" xfId="5886" xr:uid="{00000000-0005-0000-0000-00003D140000}"/>
    <cellStyle name="Calculation 9 6 2 3" xfId="5887" xr:uid="{00000000-0005-0000-0000-00003E140000}"/>
    <cellStyle name="Calculation 9 6 2 3 2" xfId="5888" xr:uid="{00000000-0005-0000-0000-00003F140000}"/>
    <cellStyle name="Calculation 9 6 2 4" xfId="5889" xr:uid="{00000000-0005-0000-0000-000040140000}"/>
    <cellStyle name="Calculation 9 6 2 4 2" xfId="5890" xr:uid="{00000000-0005-0000-0000-000041140000}"/>
    <cellStyle name="Calculation 9 6 2 5" xfId="5891" xr:uid="{00000000-0005-0000-0000-000042140000}"/>
    <cellStyle name="Calculation 9 6 2 5 2" xfId="5892" xr:uid="{00000000-0005-0000-0000-000043140000}"/>
    <cellStyle name="Calculation 9 6 2 6" xfId="5893" xr:uid="{00000000-0005-0000-0000-000044140000}"/>
    <cellStyle name="Calculation 9 6 2 6 2" xfId="5894" xr:uid="{00000000-0005-0000-0000-000045140000}"/>
    <cellStyle name="Calculation 9 6 2 7" xfId="5895" xr:uid="{00000000-0005-0000-0000-000046140000}"/>
    <cellStyle name="Calculation 9 6 2 7 2" xfId="5896" xr:uid="{00000000-0005-0000-0000-000047140000}"/>
    <cellStyle name="Calculation 9 6 2 8" xfId="5897" xr:uid="{00000000-0005-0000-0000-000048140000}"/>
    <cellStyle name="Calculation 9 6 2 8 2" xfId="5898" xr:uid="{00000000-0005-0000-0000-000049140000}"/>
    <cellStyle name="Calculation 9 6 2 9" xfId="5899" xr:uid="{00000000-0005-0000-0000-00004A140000}"/>
    <cellStyle name="Calculation 9 6 2 9 2" xfId="5900" xr:uid="{00000000-0005-0000-0000-00004B140000}"/>
    <cellStyle name="Calculation 9 6 3" xfId="5901" xr:uid="{00000000-0005-0000-0000-00004C140000}"/>
    <cellStyle name="Calculation 9 6 3 10" xfId="5902" xr:uid="{00000000-0005-0000-0000-00004D140000}"/>
    <cellStyle name="Calculation 9 6 3 10 2" xfId="5903" xr:uid="{00000000-0005-0000-0000-00004E140000}"/>
    <cellStyle name="Calculation 9 6 3 11" xfId="5904" xr:uid="{00000000-0005-0000-0000-00004F140000}"/>
    <cellStyle name="Calculation 9 6 3 11 2" xfId="5905" xr:uid="{00000000-0005-0000-0000-000050140000}"/>
    <cellStyle name="Calculation 9 6 3 12" xfId="5906" xr:uid="{00000000-0005-0000-0000-000051140000}"/>
    <cellStyle name="Calculation 9 6 3 12 2" xfId="5907" xr:uid="{00000000-0005-0000-0000-000052140000}"/>
    <cellStyle name="Calculation 9 6 3 13" xfId="5908" xr:uid="{00000000-0005-0000-0000-000053140000}"/>
    <cellStyle name="Calculation 9 6 3 13 2" xfId="5909" xr:uid="{00000000-0005-0000-0000-000054140000}"/>
    <cellStyle name="Calculation 9 6 3 14" xfId="5910" xr:uid="{00000000-0005-0000-0000-000055140000}"/>
    <cellStyle name="Calculation 9 6 3 14 2" xfId="5911" xr:uid="{00000000-0005-0000-0000-000056140000}"/>
    <cellStyle name="Calculation 9 6 3 15" xfId="5912" xr:uid="{00000000-0005-0000-0000-000057140000}"/>
    <cellStyle name="Calculation 9 6 3 15 2" xfId="5913" xr:uid="{00000000-0005-0000-0000-000058140000}"/>
    <cellStyle name="Calculation 9 6 3 16" xfId="5914" xr:uid="{00000000-0005-0000-0000-000059140000}"/>
    <cellStyle name="Calculation 9 6 3 2" xfId="5915" xr:uid="{00000000-0005-0000-0000-00005A140000}"/>
    <cellStyle name="Calculation 9 6 3 2 2" xfId="5916" xr:uid="{00000000-0005-0000-0000-00005B140000}"/>
    <cellStyle name="Calculation 9 6 3 3" xfId="5917" xr:uid="{00000000-0005-0000-0000-00005C140000}"/>
    <cellStyle name="Calculation 9 6 3 3 2" xfId="5918" xr:uid="{00000000-0005-0000-0000-00005D140000}"/>
    <cellStyle name="Calculation 9 6 3 4" xfId="5919" xr:uid="{00000000-0005-0000-0000-00005E140000}"/>
    <cellStyle name="Calculation 9 6 3 4 2" xfId="5920" xr:uid="{00000000-0005-0000-0000-00005F140000}"/>
    <cellStyle name="Calculation 9 6 3 5" xfId="5921" xr:uid="{00000000-0005-0000-0000-000060140000}"/>
    <cellStyle name="Calculation 9 6 3 5 2" xfId="5922" xr:uid="{00000000-0005-0000-0000-000061140000}"/>
    <cellStyle name="Calculation 9 6 3 6" xfId="5923" xr:uid="{00000000-0005-0000-0000-000062140000}"/>
    <cellStyle name="Calculation 9 6 3 6 2" xfId="5924" xr:uid="{00000000-0005-0000-0000-000063140000}"/>
    <cellStyle name="Calculation 9 6 3 7" xfId="5925" xr:uid="{00000000-0005-0000-0000-000064140000}"/>
    <cellStyle name="Calculation 9 6 3 7 2" xfId="5926" xr:uid="{00000000-0005-0000-0000-000065140000}"/>
    <cellStyle name="Calculation 9 6 3 8" xfId="5927" xr:uid="{00000000-0005-0000-0000-000066140000}"/>
    <cellStyle name="Calculation 9 6 3 8 2" xfId="5928" xr:uid="{00000000-0005-0000-0000-000067140000}"/>
    <cellStyle name="Calculation 9 6 3 9" xfId="5929" xr:uid="{00000000-0005-0000-0000-000068140000}"/>
    <cellStyle name="Calculation 9 6 3 9 2" xfId="5930" xr:uid="{00000000-0005-0000-0000-000069140000}"/>
    <cellStyle name="Calculation 9 6 4" xfId="5931" xr:uid="{00000000-0005-0000-0000-00006A140000}"/>
    <cellStyle name="Calculation 9 6 4 10" xfId="5932" xr:uid="{00000000-0005-0000-0000-00006B140000}"/>
    <cellStyle name="Calculation 9 6 4 10 2" xfId="5933" xr:uid="{00000000-0005-0000-0000-00006C140000}"/>
    <cellStyle name="Calculation 9 6 4 11" xfId="5934" xr:uid="{00000000-0005-0000-0000-00006D140000}"/>
    <cellStyle name="Calculation 9 6 4 11 2" xfId="5935" xr:uid="{00000000-0005-0000-0000-00006E140000}"/>
    <cellStyle name="Calculation 9 6 4 12" xfId="5936" xr:uid="{00000000-0005-0000-0000-00006F140000}"/>
    <cellStyle name="Calculation 9 6 4 12 2" xfId="5937" xr:uid="{00000000-0005-0000-0000-000070140000}"/>
    <cellStyle name="Calculation 9 6 4 13" xfId="5938" xr:uid="{00000000-0005-0000-0000-000071140000}"/>
    <cellStyle name="Calculation 9 6 4 13 2" xfId="5939" xr:uid="{00000000-0005-0000-0000-000072140000}"/>
    <cellStyle name="Calculation 9 6 4 14" xfId="5940" xr:uid="{00000000-0005-0000-0000-000073140000}"/>
    <cellStyle name="Calculation 9 6 4 14 2" xfId="5941" xr:uid="{00000000-0005-0000-0000-000074140000}"/>
    <cellStyle name="Calculation 9 6 4 15" xfId="5942" xr:uid="{00000000-0005-0000-0000-000075140000}"/>
    <cellStyle name="Calculation 9 6 4 15 2" xfId="5943" xr:uid="{00000000-0005-0000-0000-000076140000}"/>
    <cellStyle name="Calculation 9 6 4 16" xfId="5944" xr:uid="{00000000-0005-0000-0000-000077140000}"/>
    <cellStyle name="Calculation 9 6 4 2" xfId="5945" xr:uid="{00000000-0005-0000-0000-000078140000}"/>
    <cellStyle name="Calculation 9 6 4 2 2" xfId="5946" xr:uid="{00000000-0005-0000-0000-000079140000}"/>
    <cellStyle name="Calculation 9 6 4 3" xfId="5947" xr:uid="{00000000-0005-0000-0000-00007A140000}"/>
    <cellStyle name="Calculation 9 6 4 3 2" xfId="5948" xr:uid="{00000000-0005-0000-0000-00007B140000}"/>
    <cellStyle name="Calculation 9 6 4 4" xfId="5949" xr:uid="{00000000-0005-0000-0000-00007C140000}"/>
    <cellStyle name="Calculation 9 6 4 4 2" xfId="5950" xr:uid="{00000000-0005-0000-0000-00007D140000}"/>
    <cellStyle name="Calculation 9 6 4 5" xfId="5951" xr:uid="{00000000-0005-0000-0000-00007E140000}"/>
    <cellStyle name="Calculation 9 6 4 5 2" xfId="5952" xr:uid="{00000000-0005-0000-0000-00007F140000}"/>
    <cellStyle name="Calculation 9 6 4 6" xfId="5953" xr:uid="{00000000-0005-0000-0000-000080140000}"/>
    <cellStyle name="Calculation 9 6 4 6 2" xfId="5954" xr:uid="{00000000-0005-0000-0000-000081140000}"/>
    <cellStyle name="Calculation 9 6 4 7" xfId="5955" xr:uid="{00000000-0005-0000-0000-000082140000}"/>
    <cellStyle name="Calculation 9 6 4 7 2" xfId="5956" xr:uid="{00000000-0005-0000-0000-000083140000}"/>
    <cellStyle name="Calculation 9 6 4 8" xfId="5957" xr:uid="{00000000-0005-0000-0000-000084140000}"/>
    <cellStyle name="Calculation 9 6 4 8 2" xfId="5958" xr:uid="{00000000-0005-0000-0000-000085140000}"/>
    <cellStyle name="Calculation 9 6 4 9" xfId="5959" xr:uid="{00000000-0005-0000-0000-000086140000}"/>
    <cellStyle name="Calculation 9 6 4 9 2" xfId="5960" xr:uid="{00000000-0005-0000-0000-000087140000}"/>
    <cellStyle name="Calculation 9 6 5" xfId="5961" xr:uid="{00000000-0005-0000-0000-000088140000}"/>
    <cellStyle name="Calculation 9 6 5 10" xfId="5962" xr:uid="{00000000-0005-0000-0000-000089140000}"/>
    <cellStyle name="Calculation 9 6 5 10 2" xfId="5963" xr:uid="{00000000-0005-0000-0000-00008A140000}"/>
    <cellStyle name="Calculation 9 6 5 11" xfId="5964" xr:uid="{00000000-0005-0000-0000-00008B140000}"/>
    <cellStyle name="Calculation 9 6 5 11 2" xfId="5965" xr:uid="{00000000-0005-0000-0000-00008C140000}"/>
    <cellStyle name="Calculation 9 6 5 12" xfId="5966" xr:uid="{00000000-0005-0000-0000-00008D140000}"/>
    <cellStyle name="Calculation 9 6 5 12 2" xfId="5967" xr:uid="{00000000-0005-0000-0000-00008E140000}"/>
    <cellStyle name="Calculation 9 6 5 13" xfId="5968" xr:uid="{00000000-0005-0000-0000-00008F140000}"/>
    <cellStyle name="Calculation 9 6 5 13 2" xfId="5969" xr:uid="{00000000-0005-0000-0000-000090140000}"/>
    <cellStyle name="Calculation 9 6 5 14" xfId="5970" xr:uid="{00000000-0005-0000-0000-000091140000}"/>
    <cellStyle name="Calculation 9 6 5 14 2" xfId="5971" xr:uid="{00000000-0005-0000-0000-000092140000}"/>
    <cellStyle name="Calculation 9 6 5 15" xfId="5972" xr:uid="{00000000-0005-0000-0000-000093140000}"/>
    <cellStyle name="Calculation 9 6 5 2" xfId="5973" xr:uid="{00000000-0005-0000-0000-000094140000}"/>
    <cellStyle name="Calculation 9 6 5 2 2" xfId="5974" xr:uid="{00000000-0005-0000-0000-000095140000}"/>
    <cellStyle name="Calculation 9 6 5 3" xfId="5975" xr:uid="{00000000-0005-0000-0000-000096140000}"/>
    <cellStyle name="Calculation 9 6 5 3 2" xfId="5976" xr:uid="{00000000-0005-0000-0000-000097140000}"/>
    <cellStyle name="Calculation 9 6 5 4" xfId="5977" xr:uid="{00000000-0005-0000-0000-000098140000}"/>
    <cellStyle name="Calculation 9 6 5 4 2" xfId="5978" xr:uid="{00000000-0005-0000-0000-000099140000}"/>
    <cellStyle name="Calculation 9 6 5 5" xfId="5979" xr:uid="{00000000-0005-0000-0000-00009A140000}"/>
    <cellStyle name="Calculation 9 6 5 5 2" xfId="5980" xr:uid="{00000000-0005-0000-0000-00009B140000}"/>
    <cellStyle name="Calculation 9 6 5 6" xfId="5981" xr:uid="{00000000-0005-0000-0000-00009C140000}"/>
    <cellStyle name="Calculation 9 6 5 6 2" xfId="5982" xr:uid="{00000000-0005-0000-0000-00009D140000}"/>
    <cellStyle name="Calculation 9 6 5 7" xfId="5983" xr:uid="{00000000-0005-0000-0000-00009E140000}"/>
    <cellStyle name="Calculation 9 6 5 7 2" xfId="5984" xr:uid="{00000000-0005-0000-0000-00009F140000}"/>
    <cellStyle name="Calculation 9 6 5 8" xfId="5985" xr:uid="{00000000-0005-0000-0000-0000A0140000}"/>
    <cellStyle name="Calculation 9 6 5 8 2" xfId="5986" xr:uid="{00000000-0005-0000-0000-0000A1140000}"/>
    <cellStyle name="Calculation 9 6 5 9" xfId="5987" xr:uid="{00000000-0005-0000-0000-0000A2140000}"/>
    <cellStyle name="Calculation 9 6 5 9 2" xfId="5988" xr:uid="{00000000-0005-0000-0000-0000A3140000}"/>
    <cellStyle name="Calculation 9 6 6" xfId="5989" xr:uid="{00000000-0005-0000-0000-0000A4140000}"/>
    <cellStyle name="Calculation 9 6 6 2" xfId="5990" xr:uid="{00000000-0005-0000-0000-0000A5140000}"/>
    <cellStyle name="Calculation 9 6 7" xfId="5991" xr:uid="{00000000-0005-0000-0000-0000A6140000}"/>
    <cellStyle name="Calculation 9 6 7 2" xfId="5992" xr:uid="{00000000-0005-0000-0000-0000A7140000}"/>
    <cellStyle name="Calculation 9 6 8" xfId="5993" xr:uid="{00000000-0005-0000-0000-0000A8140000}"/>
    <cellStyle name="Calculation 9 6 8 2" xfId="5994" xr:uid="{00000000-0005-0000-0000-0000A9140000}"/>
    <cellStyle name="Calculation 9 6 9" xfId="5995" xr:uid="{00000000-0005-0000-0000-0000AA140000}"/>
    <cellStyle name="Calculation 9 6 9 2" xfId="5996" xr:uid="{00000000-0005-0000-0000-0000AB140000}"/>
    <cellStyle name="Calculation 9 7" xfId="5997" xr:uid="{00000000-0005-0000-0000-0000AC140000}"/>
    <cellStyle name="Calculation 9 7 10" xfId="5998" xr:uid="{00000000-0005-0000-0000-0000AD140000}"/>
    <cellStyle name="Calculation 9 7 10 2" xfId="5999" xr:uid="{00000000-0005-0000-0000-0000AE140000}"/>
    <cellStyle name="Calculation 9 7 11" xfId="6000" xr:uid="{00000000-0005-0000-0000-0000AF140000}"/>
    <cellStyle name="Calculation 9 7 11 2" xfId="6001" xr:uid="{00000000-0005-0000-0000-0000B0140000}"/>
    <cellStyle name="Calculation 9 7 12" xfId="6002" xr:uid="{00000000-0005-0000-0000-0000B1140000}"/>
    <cellStyle name="Calculation 9 7 12 2" xfId="6003" xr:uid="{00000000-0005-0000-0000-0000B2140000}"/>
    <cellStyle name="Calculation 9 7 13" xfId="6004" xr:uid="{00000000-0005-0000-0000-0000B3140000}"/>
    <cellStyle name="Calculation 9 7 13 2" xfId="6005" xr:uid="{00000000-0005-0000-0000-0000B4140000}"/>
    <cellStyle name="Calculation 9 7 14" xfId="6006" xr:uid="{00000000-0005-0000-0000-0000B5140000}"/>
    <cellStyle name="Calculation 9 7 14 2" xfId="6007" xr:uid="{00000000-0005-0000-0000-0000B6140000}"/>
    <cellStyle name="Calculation 9 7 15" xfId="6008" xr:uid="{00000000-0005-0000-0000-0000B7140000}"/>
    <cellStyle name="Calculation 9 7 15 2" xfId="6009" xr:uid="{00000000-0005-0000-0000-0000B8140000}"/>
    <cellStyle name="Calculation 9 7 16" xfId="6010" xr:uid="{00000000-0005-0000-0000-0000B9140000}"/>
    <cellStyle name="Calculation 9 7 16 2" xfId="6011" xr:uid="{00000000-0005-0000-0000-0000BA140000}"/>
    <cellStyle name="Calculation 9 7 17" xfId="6012" xr:uid="{00000000-0005-0000-0000-0000BB140000}"/>
    <cellStyle name="Calculation 9 7 17 2" xfId="6013" xr:uid="{00000000-0005-0000-0000-0000BC140000}"/>
    <cellStyle name="Calculation 9 7 18" xfId="6014" xr:uid="{00000000-0005-0000-0000-0000BD140000}"/>
    <cellStyle name="Calculation 9 7 18 2" xfId="6015" xr:uid="{00000000-0005-0000-0000-0000BE140000}"/>
    <cellStyle name="Calculation 9 7 19" xfId="6016" xr:uid="{00000000-0005-0000-0000-0000BF140000}"/>
    <cellStyle name="Calculation 9 7 2" xfId="6017" xr:uid="{00000000-0005-0000-0000-0000C0140000}"/>
    <cellStyle name="Calculation 9 7 2 10" xfId="6018" xr:uid="{00000000-0005-0000-0000-0000C1140000}"/>
    <cellStyle name="Calculation 9 7 2 10 2" xfId="6019" xr:uid="{00000000-0005-0000-0000-0000C2140000}"/>
    <cellStyle name="Calculation 9 7 2 11" xfId="6020" xr:uid="{00000000-0005-0000-0000-0000C3140000}"/>
    <cellStyle name="Calculation 9 7 2 11 2" xfId="6021" xr:uid="{00000000-0005-0000-0000-0000C4140000}"/>
    <cellStyle name="Calculation 9 7 2 12" xfId="6022" xr:uid="{00000000-0005-0000-0000-0000C5140000}"/>
    <cellStyle name="Calculation 9 7 2 12 2" xfId="6023" xr:uid="{00000000-0005-0000-0000-0000C6140000}"/>
    <cellStyle name="Calculation 9 7 2 13" xfId="6024" xr:uid="{00000000-0005-0000-0000-0000C7140000}"/>
    <cellStyle name="Calculation 9 7 2 13 2" xfId="6025" xr:uid="{00000000-0005-0000-0000-0000C8140000}"/>
    <cellStyle name="Calculation 9 7 2 14" xfId="6026" xr:uid="{00000000-0005-0000-0000-0000C9140000}"/>
    <cellStyle name="Calculation 9 7 2 14 2" xfId="6027" xr:uid="{00000000-0005-0000-0000-0000CA140000}"/>
    <cellStyle name="Calculation 9 7 2 15" xfId="6028" xr:uid="{00000000-0005-0000-0000-0000CB140000}"/>
    <cellStyle name="Calculation 9 7 2 15 2" xfId="6029" xr:uid="{00000000-0005-0000-0000-0000CC140000}"/>
    <cellStyle name="Calculation 9 7 2 16" xfId="6030" xr:uid="{00000000-0005-0000-0000-0000CD140000}"/>
    <cellStyle name="Calculation 9 7 2 16 2" xfId="6031" xr:uid="{00000000-0005-0000-0000-0000CE140000}"/>
    <cellStyle name="Calculation 9 7 2 17" xfId="6032" xr:uid="{00000000-0005-0000-0000-0000CF140000}"/>
    <cellStyle name="Calculation 9 7 2 17 2" xfId="6033" xr:uid="{00000000-0005-0000-0000-0000D0140000}"/>
    <cellStyle name="Calculation 9 7 2 18" xfId="6034" xr:uid="{00000000-0005-0000-0000-0000D1140000}"/>
    <cellStyle name="Calculation 9 7 2 2" xfId="6035" xr:uid="{00000000-0005-0000-0000-0000D2140000}"/>
    <cellStyle name="Calculation 9 7 2 2 2" xfId="6036" xr:uid="{00000000-0005-0000-0000-0000D3140000}"/>
    <cellStyle name="Calculation 9 7 2 3" xfId="6037" xr:uid="{00000000-0005-0000-0000-0000D4140000}"/>
    <cellStyle name="Calculation 9 7 2 3 2" xfId="6038" xr:uid="{00000000-0005-0000-0000-0000D5140000}"/>
    <cellStyle name="Calculation 9 7 2 4" xfId="6039" xr:uid="{00000000-0005-0000-0000-0000D6140000}"/>
    <cellStyle name="Calculation 9 7 2 4 2" xfId="6040" xr:uid="{00000000-0005-0000-0000-0000D7140000}"/>
    <cellStyle name="Calculation 9 7 2 5" xfId="6041" xr:uid="{00000000-0005-0000-0000-0000D8140000}"/>
    <cellStyle name="Calculation 9 7 2 5 2" xfId="6042" xr:uid="{00000000-0005-0000-0000-0000D9140000}"/>
    <cellStyle name="Calculation 9 7 2 6" xfId="6043" xr:uid="{00000000-0005-0000-0000-0000DA140000}"/>
    <cellStyle name="Calculation 9 7 2 6 2" xfId="6044" xr:uid="{00000000-0005-0000-0000-0000DB140000}"/>
    <cellStyle name="Calculation 9 7 2 7" xfId="6045" xr:uid="{00000000-0005-0000-0000-0000DC140000}"/>
    <cellStyle name="Calculation 9 7 2 7 2" xfId="6046" xr:uid="{00000000-0005-0000-0000-0000DD140000}"/>
    <cellStyle name="Calculation 9 7 2 8" xfId="6047" xr:uid="{00000000-0005-0000-0000-0000DE140000}"/>
    <cellStyle name="Calculation 9 7 2 8 2" xfId="6048" xr:uid="{00000000-0005-0000-0000-0000DF140000}"/>
    <cellStyle name="Calculation 9 7 2 9" xfId="6049" xr:uid="{00000000-0005-0000-0000-0000E0140000}"/>
    <cellStyle name="Calculation 9 7 2 9 2" xfId="6050" xr:uid="{00000000-0005-0000-0000-0000E1140000}"/>
    <cellStyle name="Calculation 9 7 3" xfId="6051" xr:uid="{00000000-0005-0000-0000-0000E2140000}"/>
    <cellStyle name="Calculation 9 7 3 10" xfId="6052" xr:uid="{00000000-0005-0000-0000-0000E3140000}"/>
    <cellStyle name="Calculation 9 7 3 10 2" xfId="6053" xr:uid="{00000000-0005-0000-0000-0000E4140000}"/>
    <cellStyle name="Calculation 9 7 3 11" xfId="6054" xr:uid="{00000000-0005-0000-0000-0000E5140000}"/>
    <cellStyle name="Calculation 9 7 3 11 2" xfId="6055" xr:uid="{00000000-0005-0000-0000-0000E6140000}"/>
    <cellStyle name="Calculation 9 7 3 12" xfId="6056" xr:uid="{00000000-0005-0000-0000-0000E7140000}"/>
    <cellStyle name="Calculation 9 7 3 12 2" xfId="6057" xr:uid="{00000000-0005-0000-0000-0000E8140000}"/>
    <cellStyle name="Calculation 9 7 3 13" xfId="6058" xr:uid="{00000000-0005-0000-0000-0000E9140000}"/>
    <cellStyle name="Calculation 9 7 3 13 2" xfId="6059" xr:uid="{00000000-0005-0000-0000-0000EA140000}"/>
    <cellStyle name="Calculation 9 7 3 14" xfId="6060" xr:uid="{00000000-0005-0000-0000-0000EB140000}"/>
    <cellStyle name="Calculation 9 7 3 14 2" xfId="6061" xr:uid="{00000000-0005-0000-0000-0000EC140000}"/>
    <cellStyle name="Calculation 9 7 3 15" xfId="6062" xr:uid="{00000000-0005-0000-0000-0000ED140000}"/>
    <cellStyle name="Calculation 9 7 3 15 2" xfId="6063" xr:uid="{00000000-0005-0000-0000-0000EE140000}"/>
    <cellStyle name="Calculation 9 7 3 16" xfId="6064" xr:uid="{00000000-0005-0000-0000-0000EF140000}"/>
    <cellStyle name="Calculation 9 7 3 2" xfId="6065" xr:uid="{00000000-0005-0000-0000-0000F0140000}"/>
    <cellStyle name="Calculation 9 7 3 2 2" xfId="6066" xr:uid="{00000000-0005-0000-0000-0000F1140000}"/>
    <cellStyle name="Calculation 9 7 3 3" xfId="6067" xr:uid="{00000000-0005-0000-0000-0000F2140000}"/>
    <cellStyle name="Calculation 9 7 3 3 2" xfId="6068" xr:uid="{00000000-0005-0000-0000-0000F3140000}"/>
    <cellStyle name="Calculation 9 7 3 4" xfId="6069" xr:uid="{00000000-0005-0000-0000-0000F4140000}"/>
    <cellStyle name="Calculation 9 7 3 4 2" xfId="6070" xr:uid="{00000000-0005-0000-0000-0000F5140000}"/>
    <cellStyle name="Calculation 9 7 3 5" xfId="6071" xr:uid="{00000000-0005-0000-0000-0000F6140000}"/>
    <cellStyle name="Calculation 9 7 3 5 2" xfId="6072" xr:uid="{00000000-0005-0000-0000-0000F7140000}"/>
    <cellStyle name="Calculation 9 7 3 6" xfId="6073" xr:uid="{00000000-0005-0000-0000-0000F8140000}"/>
    <cellStyle name="Calculation 9 7 3 6 2" xfId="6074" xr:uid="{00000000-0005-0000-0000-0000F9140000}"/>
    <cellStyle name="Calculation 9 7 3 7" xfId="6075" xr:uid="{00000000-0005-0000-0000-0000FA140000}"/>
    <cellStyle name="Calculation 9 7 3 7 2" xfId="6076" xr:uid="{00000000-0005-0000-0000-0000FB140000}"/>
    <cellStyle name="Calculation 9 7 3 8" xfId="6077" xr:uid="{00000000-0005-0000-0000-0000FC140000}"/>
    <cellStyle name="Calculation 9 7 3 8 2" xfId="6078" xr:uid="{00000000-0005-0000-0000-0000FD140000}"/>
    <cellStyle name="Calculation 9 7 3 9" xfId="6079" xr:uid="{00000000-0005-0000-0000-0000FE140000}"/>
    <cellStyle name="Calculation 9 7 3 9 2" xfId="6080" xr:uid="{00000000-0005-0000-0000-0000FF140000}"/>
    <cellStyle name="Calculation 9 7 4" xfId="6081" xr:uid="{00000000-0005-0000-0000-000000150000}"/>
    <cellStyle name="Calculation 9 7 4 10" xfId="6082" xr:uid="{00000000-0005-0000-0000-000001150000}"/>
    <cellStyle name="Calculation 9 7 4 10 2" xfId="6083" xr:uid="{00000000-0005-0000-0000-000002150000}"/>
    <cellStyle name="Calculation 9 7 4 11" xfId="6084" xr:uid="{00000000-0005-0000-0000-000003150000}"/>
    <cellStyle name="Calculation 9 7 4 11 2" xfId="6085" xr:uid="{00000000-0005-0000-0000-000004150000}"/>
    <cellStyle name="Calculation 9 7 4 12" xfId="6086" xr:uid="{00000000-0005-0000-0000-000005150000}"/>
    <cellStyle name="Calculation 9 7 4 12 2" xfId="6087" xr:uid="{00000000-0005-0000-0000-000006150000}"/>
    <cellStyle name="Calculation 9 7 4 13" xfId="6088" xr:uid="{00000000-0005-0000-0000-000007150000}"/>
    <cellStyle name="Calculation 9 7 4 13 2" xfId="6089" xr:uid="{00000000-0005-0000-0000-000008150000}"/>
    <cellStyle name="Calculation 9 7 4 14" xfId="6090" xr:uid="{00000000-0005-0000-0000-000009150000}"/>
    <cellStyle name="Calculation 9 7 4 14 2" xfId="6091" xr:uid="{00000000-0005-0000-0000-00000A150000}"/>
    <cellStyle name="Calculation 9 7 4 15" xfId="6092" xr:uid="{00000000-0005-0000-0000-00000B150000}"/>
    <cellStyle name="Calculation 9 7 4 15 2" xfId="6093" xr:uid="{00000000-0005-0000-0000-00000C150000}"/>
    <cellStyle name="Calculation 9 7 4 16" xfId="6094" xr:uid="{00000000-0005-0000-0000-00000D150000}"/>
    <cellStyle name="Calculation 9 7 4 2" xfId="6095" xr:uid="{00000000-0005-0000-0000-00000E150000}"/>
    <cellStyle name="Calculation 9 7 4 2 2" xfId="6096" xr:uid="{00000000-0005-0000-0000-00000F150000}"/>
    <cellStyle name="Calculation 9 7 4 3" xfId="6097" xr:uid="{00000000-0005-0000-0000-000010150000}"/>
    <cellStyle name="Calculation 9 7 4 3 2" xfId="6098" xr:uid="{00000000-0005-0000-0000-000011150000}"/>
    <cellStyle name="Calculation 9 7 4 4" xfId="6099" xr:uid="{00000000-0005-0000-0000-000012150000}"/>
    <cellStyle name="Calculation 9 7 4 4 2" xfId="6100" xr:uid="{00000000-0005-0000-0000-000013150000}"/>
    <cellStyle name="Calculation 9 7 4 5" xfId="6101" xr:uid="{00000000-0005-0000-0000-000014150000}"/>
    <cellStyle name="Calculation 9 7 4 5 2" xfId="6102" xr:uid="{00000000-0005-0000-0000-000015150000}"/>
    <cellStyle name="Calculation 9 7 4 6" xfId="6103" xr:uid="{00000000-0005-0000-0000-000016150000}"/>
    <cellStyle name="Calculation 9 7 4 6 2" xfId="6104" xr:uid="{00000000-0005-0000-0000-000017150000}"/>
    <cellStyle name="Calculation 9 7 4 7" xfId="6105" xr:uid="{00000000-0005-0000-0000-000018150000}"/>
    <cellStyle name="Calculation 9 7 4 7 2" xfId="6106" xr:uid="{00000000-0005-0000-0000-000019150000}"/>
    <cellStyle name="Calculation 9 7 4 8" xfId="6107" xr:uid="{00000000-0005-0000-0000-00001A150000}"/>
    <cellStyle name="Calculation 9 7 4 8 2" xfId="6108" xr:uid="{00000000-0005-0000-0000-00001B150000}"/>
    <cellStyle name="Calculation 9 7 4 9" xfId="6109" xr:uid="{00000000-0005-0000-0000-00001C150000}"/>
    <cellStyle name="Calculation 9 7 4 9 2" xfId="6110" xr:uid="{00000000-0005-0000-0000-00001D150000}"/>
    <cellStyle name="Calculation 9 7 5" xfId="6111" xr:uid="{00000000-0005-0000-0000-00001E150000}"/>
    <cellStyle name="Calculation 9 7 5 10" xfId="6112" xr:uid="{00000000-0005-0000-0000-00001F150000}"/>
    <cellStyle name="Calculation 9 7 5 10 2" xfId="6113" xr:uid="{00000000-0005-0000-0000-000020150000}"/>
    <cellStyle name="Calculation 9 7 5 11" xfId="6114" xr:uid="{00000000-0005-0000-0000-000021150000}"/>
    <cellStyle name="Calculation 9 7 5 11 2" xfId="6115" xr:uid="{00000000-0005-0000-0000-000022150000}"/>
    <cellStyle name="Calculation 9 7 5 12" xfId="6116" xr:uid="{00000000-0005-0000-0000-000023150000}"/>
    <cellStyle name="Calculation 9 7 5 12 2" xfId="6117" xr:uid="{00000000-0005-0000-0000-000024150000}"/>
    <cellStyle name="Calculation 9 7 5 13" xfId="6118" xr:uid="{00000000-0005-0000-0000-000025150000}"/>
    <cellStyle name="Calculation 9 7 5 13 2" xfId="6119" xr:uid="{00000000-0005-0000-0000-000026150000}"/>
    <cellStyle name="Calculation 9 7 5 14" xfId="6120" xr:uid="{00000000-0005-0000-0000-000027150000}"/>
    <cellStyle name="Calculation 9 7 5 14 2" xfId="6121" xr:uid="{00000000-0005-0000-0000-000028150000}"/>
    <cellStyle name="Calculation 9 7 5 15" xfId="6122" xr:uid="{00000000-0005-0000-0000-000029150000}"/>
    <cellStyle name="Calculation 9 7 5 2" xfId="6123" xr:uid="{00000000-0005-0000-0000-00002A150000}"/>
    <cellStyle name="Calculation 9 7 5 2 2" xfId="6124" xr:uid="{00000000-0005-0000-0000-00002B150000}"/>
    <cellStyle name="Calculation 9 7 5 3" xfId="6125" xr:uid="{00000000-0005-0000-0000-00002C150000}"/>
    <cellStyle name="Calculation 9 7 5 3 2" xfId="6126" xr:uid="{00000000-0005-0000-0000-00002D150000}"/>
    <cellStyle name="Calculation 9 7 5 4" xfId="6127" xr:uid="{00000000-0005-0000-0000-00002E150000}"/>
    <cellStyle name="Calculation 9 7 5 4 2" xfId="6128" xr:uid="{00000000-0005-0000-0000-00002F150000}"/>
    <cellStyle name="Calculation 9 7 5 5" xfId="6129" xr:uid="{00000000-0005-0000-0000-000030150000}"/>
    <cellStyle name="Calculation 9 7 5 5 2" xfId="6130" xr:uid="{00000000-0005-0000-0000-000031150000}"/>
    <cellStyle name="Calculation 9 7 5 6" xfId="6131" xr:uid="{00000000-0005-0000-0000-000032150000}"/>
    <cellStyle name="Calculation 9 7 5 6 2" xfId="6132" xr:uid="{00000000-0005-0000-0000-000033150000}"/>
    <cellStyle name="Calculation 9 7 5 7" xfId="6133" xr:uid="{00000000-0005-0000-0000-000034150000}"/>
    <cellStyle name="Calculation 9 7 5 7 2" xfId="6134" xr:uid="{00000000-0005-0000-0000-000035150000}"/>
    <cellStyle name="Calculation 9 7 5 8" xfId="6135" xr:uid="{00000000-0005-0000-0000-000036150000}"/>
    <cellStyle name="Calculation 9 7 5 8 2" xfId="6136" xr:uid="{00000000-0005-0000-0000-000037150000}"/>
    <cellStyle name="Calculation 9 7 5 9" xfId="6137" xr:uid="{00000000-0005-0000-0000-000038150000}"/>
    <cellStyle name="Calculation 9 7 5 9 2" xfId="6138" xr:uid="{00000000-0005-0000-0000-000039150000}"/>
    <cellStyle name="Calculation 9 7 6" xfId="6139" xr:uid="{00000000-0005-0000-0000-00003A150000}"/>
    <cellStyle name="Calculation 9 7 6 2" xfId="6140" xr:uid="{00000000-0005-0000-0000-00003B150000}"/>
    <cellStyle name="Calculation 9 7 7" xfId="6141" xr:uid="{00000000-0005-0000-0000-00003C150000}"/>
    <cellStyle name="Calculation 9 7 7 2" xfId="6142" xr:uid="{00000000-0005-0000-0000-00003D150000}"/>
    <cellStyle name="Calculation 9 7 8" xfId="6143" xr:uid="{00000000-0005-0000-0000-00003E150000}"/>
    <cellStyle name="Calculation 9 7 8 2" xfId="6144" xr:uid="{00000000-0005-0000-0000-00003F150000}"/>
    <cellStyle name="Calculation 9 7 9" xfId="6145" xr:uid="{00000000-0005-0000-0000-000040150000}"/>
    <cellStyle name="Calculation 9 7 9 2" xfId="6146" xr:uid="{00000000-0005-0000-0000-000041150000}"/>
    <cellStyle name="Calculation 9 8" xfId="6147" xr:uid="{00000000-0005-0000-0000-000042150000}"/>
    <cellStyle name="Calculation 9 8 10" xfId="6148" xr:uid="{00000000-0005-0000-0000-000043150000}"/>
    <cellStyle name="Calculation 9 8 10 2" xfId="6149" xr:uid="{00000000-0005-0000-0000-000044150000}"/>
    <cellStyle name="Calculation 9 8 11" xfId="6150" xr:uid="{00000000-0005-0000-0000-000045150000}"/>
    <cellStyle name="Calculation 9 8 11 2" xfId="6151" xr:uid="{00000000-0005-0000-0000-000046150000}"/>
    <cellStyle name="Calculation 9 8 12" xfId="6152" xr:uid="{00000000-0005-0000-0000-000047150000}"/>
    <cellStyle name="Calculation 9 8 12 2" xfId="6153" xr:uid="{00000000-0005-0000-0000-000048150000}"/>
    <cellStyle name="Calculation 9 8 13" xfId="6154" xr:uid="{00000000-0005-0000-0000-000049150000}"/>
    <cellStyle name="Calculation 9 8 13 2" xfId="6155" xr:uid="{00000000-0005-0000-0000-00004A150000}"/>
    <cellStyle name="Calculation 9 8 14" xfId="6156" xr:uid="{00000000-0005-0000-0000-00004B150000}"/>
    <cellStyle name="Calculation 9 8 14 2" xfId="6157" xr:uid="{00000000-0005-0000-0000-00004C150000}"/>
    <cellStyle name="Calculation 9 8 15" xfId="6158" xr:uid="{00000000-0005-0000-0000-00004D150000}"/>
    <cellStyle name="Calculation 9 8 15 2" xfId="6159" xr:uid="{00000000-0005-0000-0000-00004E150000}"/>
    <cellStyle name="Calculation 9 8 16" xfId="6160" xr:uid="{00000000-0005-0000-0000-00004F150000}"/>
    <cellStyle name="Calculation 9 8 16 2" xfId="6161" xr:uid="{00000000-0005-0000-0000-000050150000}"/>
    <cellStyle name="Calculation 9 8 17" xfId="6162" xr:uid="{00000000-0005-0000-0000-000051150000}"/>
    <cellStyle name="Calculation 9 8 17 2" xfId="6163" xr:uid="{00000000-0005-0000-0000-000052150000}"/>
    <cellStyle name="Calculation 9 8 18" xfId="6164" xr:uid="{00000000-0005-0000-0000-000053150000}"/>
    <cellStyle name="Calculation 9 8 2" xfId="6165" xr:uid="{00000000-0005-0000-0000-000054150000}"/>
    <cellStyle name="Calculation 9 8 2 10" xfId="6166" xr:uid="{00000000-0005-0000-0000-000055150000}"/>
    <cellStyle name="Calculation 9 8 2 10 2" xfId="6167" xr:uid="{00000000-0005-0000-0000-000056150000}"/>
    <cellStyle name="Calculation 9 8 2 11" xfId="6168" xr:uid="{00000000-0005-0000-0000-000057150000}"/>
    <cellStyle name="Calculation 9 8 2 11 2" xfId="6169" xr:uid="{00000000-0005-0000-0000-000058150000}"/>
    <cellStyle name="Calculation 9 8 2 12" xfId="6170" xr:uid="{00000000-0005-0000-0000-000059150000}"/>
    <cellStyle name="Calculation 9 8 2 12 2" xfId="6171" xr:uid="{00000000-0005-0000-0000-00005A150000}"/>
    <cellStyle name="Calculation 9 8 2 13" xfId="6172" xr:uid="{00000000-0005-0000-0000-00005B150000}"/>
    <cellStyle name="Calculation 9 8 2 13 2" xfId="6173" xr:uid="{00000000-0005-0000-0000-00005C150000}"/>
    <cellStyle name="Calculation 9 8 2 14" xfId="6174" xr:uid="{00000000-0005-0000-0000-00005D150000}"/>
    <cellStyle name="Calculation 9 8 2 14 2" xfId="6175" xr:uid="{00000000-0005-0000-0000-00005E150000}"/>
    <cellStyle name="Calculation 9 8 2 15" xfId="6176" xr:uid="{00000000-0005-0000-0000-00005F150000}"/>
    <cellStyle name="Calculation 9 8 2 15 2" xfId="6177" xr:uid="{00000000-0005-0000-0000-000060150000}"/>
    <cellStyle name="Calculation 9 8 2 16" xfId="6178" xr:uid="{00000000-0005-0000-0000-000061150000}"/>
    <cellStyle name="Calculation 9 8 2 16 2" xfId="6179" xr:uid="{00000000-0005-0000-0000-000062150000}"/>
    <cellStyle name="Calculation 9 8 2 17" xfId="6180" xr:uid="{00000000-0005-0000-0000-000063150000}"/>
    <cellStyle name="Calculation 9 8 2 17 2" xfId="6181" xr:uid="{00000000-0005-0000-0000-000064150000}"/>
    <cellStyle name="Calculation 9 8 2 18" xfId="6182" xr:uid="{00000000-0005-0000-0000-000065150000}"/>
    <cellStyle name="Calculation 9 8 2 2" xfId="6183" xr:uid="{00000000-0005-0000-0000-000066150000}"/>
    <cellStyle name="Calculation 9 8 2 2 2" xfId="6184" xr:uid="{00000000-0005-0000-0000-000067150000}"/>
    <cellStyle name="Calculation 9 8 2 3" xfId="6185" xr:uid="{00000000-0005-0000-0000-000068150000}"/>
    <cellStyle name="Calculation 9 8 2 3 2" xfId="6186" xr:uid="{00000000-0005-0000-0000-000069150000}"/>
    <cellStyle name="Calculation 9 8 2 4" xfId="6187" xr:uid="{00000000-0005-0000-0000-00006A150000}"/>
    <cellStyle name="Calculation 9 8 2 4 2" xfId="6188" xr:uid="{00000000-0005-0000-0000-00006B150000}"/>
    <cellStyle name="Calculation 9 8 2 5" xfId="6189" xr:uid="{00000000-0005-0000-0000-00006C150000}"/>
    <cellStyle name="Calculation 9 8 2 5 2" xfId="6190" xr:uid="{00000000-0005-0000-0000-00006D150000}"/>
    <cellStyle name="Calculation 9 8 2 6" xfId="6191" xr:uid="{00000000-0005-0000-0000-00006E150000}"/>
    <cellStyle name="Calculation 9 8 2 6 2" xfId="6192" xr:uid="{00000000-0005-0000-0000-00006F150000}"/>
    <cellStyle name="Calculation 9 8 2 7" xfId="6193" xr:uid="{00000000-0005-0000-0000-000070150000}"/>
    <cellStyle name="Calculation 9 8 2 7 2" xfId="6194" xr:uid="{00000000-0005-0000-0000-000071150000}"/>
    <cellStyle name="Calculation 9 8 2 8" xfId="6195" xr:uid="{00000000-0005-0000-0000-000072150000}"/>
    <cellStyle name="Calculation 9 8 2 8 2" xfId="6196" xr:uid="{00000000-0005-0000-0000-000073150000}"/>
    <cellStyle name="Calculation 9 8 2 9" xfId="6197" xr:uid="{00000000-0005-0000-0000-000074150000}"/>
    <cellStyle name="Calculation 9 8 2 9 2" xfId="6198" xr:uid="{00000000-0005-0000-0000-000075150000}"/>
    <cellStyle name="Calculation 9 8 3" xfId="6199" xr:uid="{00000000-0005-0000-0000-000076150000}"/>
    <cellStyle name="Calculation 9 8 3 10" xfId="6200" xr:uid="{00000000-0005-0000-0000-000077150000}"/>
    <cellStyle name="Calculation 9 8 3 10 2" xfId="6201" xr:uid="{00000000-0005-0000-0000-000078150000}"/>
    <cellStyle name="Calculation 9 8 3 11" xfId="6202" xr:uid="{00000000-0005-0000-0000-000079150000}"/>
    <cellStyle name="Calculation 9 8 3 11 2" xfId="6203" xr:uid="{00000000-0005-0000-0000-00007A150000}"/>
    <cellStyle name="Calculation 9 8 3 12" xfId="6204" xr:uid="{00000000-0005-0000-0000-00007B150000}"/>
    <cellStyle name="Calculation 9 8 3 12 2" xfId="6205" xr:uid="{00000000-0005-0000-0000-00007C150000}"/>
    <cellStyle name="Calculation 9 8 3 13" xfId="6206" xr:uid="{00000000-0005-0000-0000-00007D150000}"/>
    <cellStyle name="Calculation 9 8 3 13 2" xfId="6207" xr:uid="{00000000-0005-0000-0000-00007E150000}"/>
    <cellStyle name="Calculation 9 8 3 14" xfId="6208" xr:uid="{00000000-0005-0000-0000-00007F150000}"/>
    <cellStyle name="Calculation 9 8 3 14 2" xfId="6209" xr:uid="{00000000-0005-0000-0000-000080150000}"/>
    <cellStyle name="Calculation 9 8 3 15" xfId="6210" xr:uid="{00000000-0005-0000-0000-000081150000}"/>
    <cellStyle name="Calculation 9 8 3 15 2" xfId="6211" xr:uid="{00000000-0005-0000-0000-000082150000}"/>
    <cellStyle name="Calculation 9 8 3 16" xfId="6212" xr:uid="{00000000-0005-0000-0000-000083150000}"/>
    <cellStyle name="Calculation 9 8 3 2" xfId="6213" xr:uid="{00000000-0005-0000-0000-000084150000}"/>
    <cellStyle name="Calculation 9 8 3 2 2" xfId="6214" xr:uid="{00000000-0005-0000-0000-000085150000}"/>
    <cellStyle name="Calculation 9 8 3 3" xfId="6215" xr:uid="{00000000-0005-0000-0000-000086150000}"/>
    <cellStyle name="Calculation 9 8 3 3 2" xfId="6216" xr:uid="{00000000-0005-0000-0000-000087150000}"/>
    <cellStyle name="Calculation 9 8 3 4" xfId="6217" xr:uid="{00000000-0005-0000-0000-000088150000}"/>
    <cellStyle name="Calculation 9 8 3 4 2" xfId="6218" xr:uid="{00000000-0005-0000-0000-000089150000}"/>
    <cellStyle name="Calculation 9 8 3 5" xfId="6219" xr:uid="{00000000-0005-0000-0000-00008A150000}"/>
    <cellStyle name="Calculation 9 8 3 5 2" xfId="6220" xr:uid="{00000000-0005-0000-0000-00008B150000}"/>
    <cellStyle name="Calculation 9 8 3 6" xfId="6221" xr:uid="{00000000-0005-0000-0000-00008C150000}"/>
    <cellStyle name="Calculation 9 8 3 6 2" xfId="6222" xr:uid="{00000000-0005-0000-0000-00008D150000}"/>
    <cellStyle name="Calculation 9 8 3 7" xfId="6223" xr:uid="{00000000-0005-0000-0000-00008E150000}"/>
    <cellStyle name="Calculation 9 8 3 7 2" xfId="6224" xr:uid="{00000000-0005-0000-0000-00008F150000}"/>
    <cellStyle name="Calculation 9 8 3 8" xfId="6225" xr:uid="{00000000-0005-0000-0000-000090150000}"/>
    <cellStyle name="Calculation 9 8 3 8 2" xfId="6226" xr:uid="{00000000-0005-0000-0000-000091150000}"/>
    <cellStyle name="Calculation 9 8 3 9" xfId="6227" xr:uid="{00000000-0005-0000-0000-000092150000}"/>
    <cellStyle name="Calculation 9 8 3 9 2" xfId="6228" xr:uid="{00000000-0005-0000-0000-000093150000}"/>
    <cellStyle name="Calculation 9 8 4" xfId="6229" xr:uid="{00000000-0005-0000-0000-000094150000}"/>
    <cellStyle name="Calculation 9 8 4 10" xfId="6230" xr:uid="{00000000-0005-0000-0000-000095150000}"/>
    <cellStyle name="Calculation 9 8 4 10 2" xfId="6231" xr:uid="{00000000-0005-0000-0000-000096150000}"/>
    <cellStyle name="Calculation 9 8 4 11" xfId="6232" xr:uid="{00000000-0005-0000-0000-000097150000}"/>
    <cellStyle name="Calculation 9 8 4 11 2" xfId="6233" xr:uid="{00000000-0005-0000-0000-000098150000}"/>
    <cellStyle name="Calculation 9 8 4 12" xfId="6234" xr:uid="{00000000-0005-0000-0000-000099150000}"/>
    <cellStyle name="Calculation 9 8 4 12 2" xfId="6235" xr:uid="{00000000-0005-0000-0000-00009A150000}"/>
    <cellStyle name="Calculation 9 8 4 13" xfId="6236" xr:uid="{00000000-0005-0000-0000-00009B150000}"/>
    <cellStyle name="Calculation 9 8 4 13 2" xfId="6237" xr:uid="{00000000-0005-0000-0000-00009C150000}"/>
    <cellStyle name="Calculation 9 8 4 14" xfId="6238" xr:uid="{00000000-0005-0000-0000-00009D150000}"/>
    <cellStyle name="Calculation 9 8 4 14 2" xfId="6239" xr:uid="{00000000-0005-0000-0000-00009E150000}"/>
    <cellStyle name="Calculation 9 8 4 15" xfId="6240" xr:uid="{00000000-0005-0000-0000-00009F150000}"/>
    <cellStyle name="Calculation 9 8 4 15 2" xfId="6241" xr:uid="{00000000-0005-0000-0000-0000A0150000}"/>
    <cellStyle name="Calculation 9 8 4 16" xfId="6242" xr:uid="{00000000-0005-0000-0000-0000A1150000}"/>
    <cellStyle name="Calculation 9 8 4 2" xfId="6243" xr:uid="{00000000-0005-0000-0000-0000A2150000}"/>
    <cellStyle name="Calculation 9 8 4 2 2" xfId="6244" xr:uid="{00000000-0005-0000-0000-0000A3150000}"/>
    <cellStyle name="Calculation 9 8 4 3" xfId="6245" xr:uid="{00000000-0005-0000-0000-0000A4150000}"/>
    <cellStyle name="Calculation 9 8 4 3 2" xfId="6246" xr:uid="{00000000-0005-0000-0000-0000A5150000}"/>
    <cellStyle name="Calculation 9 8 4 4" xfId="6247" xr:uid="{00000000-0005-0000-0000-0000A6150000}"/>
    <cellStyle name="Calculation 9 8 4 4 2" xfId="6248" xr:uid="{00000000-0005-0000-0000-0000A7150000}"/>
    <cellStyle name="Calculation 9 8 4 5" xfId="6249" xr:uid="{00000000-0005-0000-0000-0000A8150000}"/>
    <cellStyle name="Calculation 9 8 4 5 2" xfId="6250" xr:uid="{00000000-0005-0000-0000-0000A9150000}"/>
    <cellStyle name="Calculation 9 8 4 6" xfId="6251" xr:uid="{00000000-0005-0000-0000-0000AA150000}"/>
    <cellStyle name="Calculation 9 8 4 6 2" xfId="6252" xr:uid="{00000000-0005-0000-0000-0000AB150000}"/>
    <cellStyle name="Calculation 9 8 4 7" xfId="6253" xr:uid="{00000000-0005-0000-0000-0000AC150000}"/>
    <cellStyle name="Calculation 9 8 4 7 2" xfId="6254" xr:uid="{00000000-0005-0000-0000-0000AD150000}"/>
    <cellStyle name="Calculation 9 8 4 8" xfId="6255" xr:uid="{00000000-0005-0000-0000-0000AE150000}"/>
    <cellStyle name="Calculation 9 8 4 8 2" xfId="6256" xr:uid="{00000000-0005-0000-0000-0000AF150000}"/>
    <cellStyle name="Calculation 9 8 4 9" xfId="6257" xr:uid="{00000000-0005-0000-0000-0000B0150000}"/>
    <cellStyle name="Calculation 9 8 4 9 2" xfId="6258" xr:uid="{00000000-0005-0000-0000-0000B1150000}"/>
    <cellStyle name="Calculation 9 8 5" xfId="6259" xr:uid="{00000000-0005-0000-0000-0000B2150000}"/>
    <cellStyle name="Calculation 9 8 5 10" xfId="6260" xr:uid="{00000000-0005-0000-0000-0000B3150000}"/>
    <cellStyle name="Calculation 9 8 5 10 2" xfId="6261" xr:uid="{00000000-0005-0000-0000-0000B4150000}"/>
    <cellStyle name="Calculation 9 8 5 11" xfId="6262" xr:uid="{00000000-0005-0000-0000-0000B5150000}"/>
    <cellStyle name="Calculation 9 8 5 11 2" xfId="6263" xr:uid="{00000000-0005-0000-0000-0000B6150000}"/>
    <cellStyle name="Calculation 9 8 5 12" xfId="6264" xr:uid="{00000000-0005-0000-0000-0000B7150000}"/>
    <cellStyle name="Calculation 9 8 5 12 2" xfId="6265" xr:uid="{00000000-0005-0000-0000-0000B8150000}"/>
    <cellStyle name="Calculation 9 8 5 13" xfId="6266" xr:uid="{00000000-0005-0000-0000-0000B9150000}"/>
    <cellStyle name="Calculation 9 8 5 13 2" xfId="6267" xr:uid="{00000000-0005-0000-0000-0000BA150000}"/>
    <cellStyle name="Calculation 9 8 5 14" xfId="6268" xr:uid="{00000000-0005-0000-0000-0000BB150000}"/>
    <cellStyle name="Calculation 9 8 5 2" xfId="6269" xr:uid="{00000000-0005-0000-0000-0000BC150000}"/>
    <cellStyle name="Calculation 9 8 5 2 2" xfId="6270" xr:uid="{00000000-0005-0000-0000-0000BD150000}"/>
    <cellStyle name="Calculation 9 8 5 3" xfId="6271" xr:uid="{00000000-0005-0000-0000-0000BE150000}"/>
    <cellStyle name="Calculation 9 8 5 3 2" xfId="6272" xr:uid="{00000000-0005-0000-0000-0000BF150000}"/>
    <cellStyle name="Calculation 9 8 5 4" xfId="6273" xr:uid="{00000000-0005-0000-0000-0000C0150000}"/>
    <cellStyle name="Calculation 9 8 5 4 2" xfId="6274" xr:uid="{00000000-0005-0000-0000-0000C1150000}"/>
    <cellStyle name="Calculation 9 8 5 5" xfId="6275" xr:uid="{00000000-0005-0000-0000-0000C2150000}"/>
    <cellStyle name="Calculation 9 8 5 5 2" xfId="6276" xr:uid="{00000000-0005-0000-0000-0000C3150000}"/>
    <cellStyle name="Calculation 9 8 5 6" xfId="6277" xr:uid="{00000000-0005-0000-0000-0000C4150000}"/>
    <cellStyle name="Calculation 9 8 5 6 2" xfId="6278" xr:uid="{00000000-0005-0000-0000-0000C5150000}"/>
    <cellStyle name="Calculation 9 8 5 7" xfId="6279" xr:uid="{00000000-0005-0000-0000-0000C6150000}"/>
    <cellStyle name="Calculation 9 8 5 7 2" xfId="6280" xr:uid="{00000000-0005-0000-0000-0000C7150000}"/>
    <cellStyle name="Calculation 9 8 5 8" xfId="6281" xr:uid="{00000000-0005-0000-0000-0000C8150000}"/>
    <cellStyle name="Calculation 9 8 5 8 2" xfId="6282" xr:uid="{00000000-0005-0000-0000-0000C9150000}"/>
    <cellStyle name="Calculation 9 8 5 9" xfId="6283" xr:uid="{00000000-0005-0000-0000-0000CA150000}"/>
    <cellStyle name="Calculation 9 8 5 9 2" xfId="6284" xr:uid="{00000000-0005-0000-0000-0000CB150000}"/>
    <cellStyle name="Calculation 9 8 6" xfId="6285" xr:uid="{00000000-0005-0000-0000-0000CC150000}"/>
    <cellStyle name="Calculation 9 8 6 2" xfId="6286" xr:uid="{00000000-0005-0000-0000-0000CD150000}"/>
    <cellStyle name="Calculation 9 8 7" xfId="6287" xr:uid="{00000000-0005-0000-0000-0000CE150000}"/>
    <cellStyle name="Calculation 9 8 7 2" xfId="6288" xr:uid="{00000000-0005-0000-0000-0000CF150000}"/>
    <cellStyle name="Calculation 9 8 8" xfId="6289" xr:uid="{00000000-0005-0000-0000-0000D0150000}"/>
    <cellStyle name="Calculation 9 8 8 2" xfId="6290" xr:uid="{00000000-0005-0000-0000-0000D1150000}"/>
    <cellStyle name="Calculation 9 8 9" xfId="6291" xr:uid="{00000000-0005-0000-0000-0000D2150000}"/>
    <cellStyle name="Calculation 9 8 9 2" xfId="6292" xr:uid="{00000000-0005-0000-0000-0000D3150000}"/>
    <cellStyle name="Calculation 9 9" xfId="6293" xr:uid="{00000000-0005-0000-0000-0000D4150000}"/>
    <cellStyle name="Calculation 9 9 10" xfId="6294" xr:uid="{00000000-0005-0000-0000-0000D5150000}"/>
    <cellStyle name="Calculation 9 9 10 2" xfId="6295" xr:uid="{00000000-0005-0000-0000-0000D6150000}"/>
    <cellStyle name="Calculation 9 9 11" xfId="6296" xr:uid="{00000000-0005-0000-0000-0000D7150000}"/>
    <cellStyle name="Calculation 9 9 11 2" xfId="6297" xr:uid="{00000000-0005-0000-0000-0000D8150000}"/>
    <cellStyle name="Calculation 9 9 12" xfId="6298" xr:uid="{00000000-0005-0000-0000-0000D9150000}"/>
    <cellStyle name="Calculation 9 9 12 2" xfId="6299" xr:uid="{00000000-0005-0000-0000-0000DA150000}"/>
    <cellStyle name="Calculation 9 9 13" xfId="6300" xr:uid="{00000000-0005-0000-0000-0000DB150000}"/>
    <cellStyle name="Calculation 9 9 13 2" xfId="6301" xr:uid="{00000000-0005-0000-0000-0000DC150000}"/>
    <cellStyle name="Calculation 9 9 14" xfId="6302" xr:uid="{00000000-0005-0000-0000-0000DD150000}"/>
    <cellStyle name="Calculation 9 9 14 2" xfId="6303" xr:uid="{00000000-0005-0000-0000-0000DE150000}"/>
    <cellStyle name="Calculation 9 9 15" xfId="6304" xr:uid="{00000000-0005-0000-0000-0000DF150000}"/>
    <cellStyle name="Calculation 9 9 15 2" xfId="6305" xr:uid="{00000000-0005-0000-0000-0000E0150000}"/>
    <cellStyle name="Calculation 9 9 16" xfId="6306" xr:uid="{00000000-0005-0000-0000-0000E1150000}"/>
    <cellStyle name="Calculation 9 9 16 2" xfId="6307" xr:uid="{00000000-0005-0000-0000-0000E2150000}"/>
    <cellStyle name="Calculation 9 9 17" xfId="6308" xr:uid="{00000000-0005-0000-0000-0000E3150000}"/>
    <cellStyle name="Calculation 9 9 17 2" xfId="6309" xr:uid="{00000000-0005-0000-0000-0000E4150000}"/>
    <cellStyle name="Calculation 9 9 18" xfId="6310" xr:uid="{00000000-0005-0000-0000-0000E5150000}"/>
    <cellStyle name="Calculation 9 9 2" xfId="6311" xr:uid="{00000000-0005-0000-0000-0000E6150000}"/>
    <cellStyle name="Calculation 9 9 2 10" xfId="6312" xr:uid="{00000000-0005-0000-0000-0000E7150000}"/>
    <cellStyle name="Calculation 9 9 2 10 2" xfId="6313" xr:uid="{00000000-0005-0000-0000-0000E8150000}"/>
    <cellStyle name="Calculation 9 9 2 11" xfId="6314" xr:uid="{00000000-0005-0000-0000-0000E9150000}"/>
    <cellStyle name="Calculation 9 9 2 11 2" xfId="6315" xr:uid="{00000000-0005-0000-0000-0000EA150000}"/>
    <cellStyle name="Calculation 9 9 2 12" xfId="6316" xr:uid="{00000000-0005-0000-0000-0000EB150000}"/>
    <cellStyle name="Calculation 9 9 2 12 2" xfId="6317" xr:uid="{00000000-0005-0000-0000-0000EC150000}"/>
    <cellStyle name="Calculation 9 9 2 13" xfId="6318" xr:uid="{00000000-0005-0000-0000-0000ED150000}"/>
    <cellStyle name="Calculation 9 9 2 13 2" xfId="6319" xr:uid="{00000000-0005-0000-0000-0000EE150000}"/>
    <cellStyle name="Calculation 9 9 2 14" xfId="6320" xr:uid="{00000000-0005-0000-0000-0000EF150000}"/>
    <cellStyle name="Calculation 9 9 2 14 2" xfId="6321" xr:uid="{00000000-0005-0000-0000-0000F0150000}"/>
    <cellStyle name="Calculation 9 9 2 15" xfId="6322" xr:uid="{00000000-0005-0000-0000-0000F1150000}"/>
    <cellStyle name="Calculation 9 9 2 15 2" xfId="6323" xr:uid="{00000000-0005-0000-0000-0000F2150000}"/>
    <cellStyle name="Calculation 9 9 2 16" xfId="6324" xr:uid="{00000000-0005-0000-0000-0000F3150000}"/>
    <cellStyle name="Calculation 9 9 2 16 2" xfId="6325" xr:uid="{00000000-0005-0000-0000-0000F4150000}"/>
    <cellStyle name="Calculation 9 9 2 17" xfId="6326" xr:uid="{00000000-0005-0000-0000-0000F5150000}"/>
    <cellStyle name="Calculation 9 9 2 17 2" xfId="6327" xr:uid="{00000000-0005-0000-0000-0000F6150000}"/>
    <cellStyle name="Calculation 9 9 2 18" xfId="6328" xr:uid="{00000000-0005-0000-0000-0000F7150000}"/>
    <cellStyle name="Calculation 9 9 2 2" xfId="6329" xr:uid="{00000000-0005-0000-0000-0000F8150000}"/>
    <cellStyle name="Calculation 9 9 2 2 2" xfId="6330" xr:uid="{00000000-0005-0000-0000-0000F9150000}"/>
    <cellStyle name="Calculation 9 9 2 3" xfId="6331" xr:uid="{00000000-0005-0000-0000-0000FA150000}"/>
    <cellStyle name="Calculation 9 9 2 3 2" xfId="6332" xr:uid="{00000000-0005-0000-0000-0000FB150000}"/>
    <cellStyle name="Calculation 9 9 2 4" xfId="6333" xr:uid="{00000000-0005-0000-0000-0000FC150000}"/>
    <cellStyle name="Calculation 9 9 2 4 2" xfId="6334" xr:uid="{00000000-0005-0000-0000-0000FD150000}"/>
    <cellStyle name="Calculation 9 9 2 5" xfId="6335" xr:uid="{00000000-0005-0000-0000-0000FE150000}"/>
    <cellStyle name="Calculation 9 9 2 5 2" xfId="6336" xr:uid="{00000000-0005-0000-0000-0000FF150000}"/>
    <cellStyle name="Calculation 9 9 2 6" xfId="6337" xr:uid="{00000000-0005-0000-0000-000000160000}"/>
    <cellStyle name="Calculation 9 9 2 6 2" xfId="6338" xr:uid="{00000000-0005-0000-0000-000001160000}"/>
    <cellStyle name="Calculation 9 9 2 7" xfId="6339" xr:uid="{00000000-0005-0000-0000-000002160000}"/>
    <cellStyle name="Calculation 9 9 2 7 2" xfId="6340" xr:uid="{00000000-0005-0000-0000-000003160000}"/>
    <cellStyle name="Calculation 9 9 2 8" xfId="6341" xr:uid="{00000000-0005-0000-0000-000004160000}"/>
    <cellStyle name="Calculation 9 9 2 8 2" xfId="6342" xr:uid="{00000000-0005-0000-0000-000005160000}"/>
    <cellStyle name="Calculation 9 9 2 9" xfId="6343" xr:uid="{00000000-0005-0000-0000-000006160000}"/>
    <cellStyle name="Calculation 9 9 2 9 2" xfId="6344" xr:uid="{00000000-0005-0000-0000-000007160000}"/>
    <cellStyle name="Calculation 9 9 3" xfId="6345" xr:uid="{00000000-0005-0000-0000-000008160000}"/>
    <cellStyle name="Calculation 9 9 3 10" xfId="6346" xr:uid="{00000000-0005-0000-0000-000009160000}"/>
    <cellStyle name="Calculation 9 9 3 10 2" xfId="6347" xr:uid="{00000000-0005-0000-0000-00000A160000}"/>
    <cellStyle name="Calculation 9 9 3 11" xfId="6348" xr:uid="{00000000-0005-0000-0000-00000B160000}"/>
    <cellStyle name="Calculation 9 9 3 11 2" xfId="6349" xr:uid="{00000000-0005-0000-0000-00000C160000}"/>
    <cellStyle name="Calculation 9 9 3 12" xfId="6350" xr:uid="{00000000-0005-0000-0000-00000D160000}"/>
    <cellStyle name="Calculation 9 9 3 12 2" xfId="6351" xr:uid="{00000000-0005-0000-0000-00000E160000}"/>
    <cellStyle name="Calculation 9 9 3 13" xfId="6352" xr:uid="{00000000-0005-0000-0000-00000F160000}"/>
    <cellStyle name="Calculation 9 9 3 13 2" xfId="6353" xr:uid="{00000000-0005-0000-0000-000010160000}"/>
    <cellStyle name="Calculation 9 9 3 14" xfId="6354" xr:uid="{00000000-0005-0000-0000-000011160000}"/>
    <cellStyle name="Calculation 9 9 3 14 2" xfId="6355" xr:uid="{00000000-0005-0000-0000-000012160000}"/>
    <cellStyle name="Calculation 9 9 3 15" xfId="6356" xr:uid="{00000000-0005-0000-0000-000013160000}"/>
    <cellStyle name="Calculation 9 9 3 15 2" xfId="6357" xr:uid="{00000000-0005-0000-0000-000014160000}"/>
    <cellStyle name="Calculation 9 9 3 16" xfId="6358" xr:uid="{00000000-0005-0000-0000-000015160000}"/>
    <cellStyle name="Calculation 9 9 3 2" xfId="6359" xr:uid="{00000000-0005-0000-0000-000016160000}"/>
    <cellStyle name="Calculation 9 9 3 2 2" xfId="6360" xr:uid="{00000000-0005-0000-0000-000017160000}"/>
    <cellStyle name="Calculation 9 9 3 3" xfId="6361" xr:uid="{00000000-0005-0000-0000-000018160000}"/>
    <cellStyle name="Calculation 9 9 3 3 2" xfId="6362" xr:uid="{00000000-0005-0000-0000-000019160000}"/>
    <cellStyle name="Calculation 9 9 3 4" xfId="6363" xr:uid="{00000000-0005-0000-0000-00001A160000}"/>
    <cellStyle name="Calculation 9 9 3 4 2" xfId="6364" xr:uid="{00000000-0005-0000-0000-00001B160000}"/>
    <cellStyle name="Calculation 9 9 3 5" xfId="6365" xr:uid="{00000000-0005-0000-0000-00001C160000}"/>
    <cellStyle name="Calculation 9 9 3 5 2" xfId="6366" xr:uid="{00000000-0005-0000-0000-00001D160000}"/>
    <cellStyle name="Calculation 9 9 3 6" xfId="6367" xr:uid="{00000000-0005-0000-0000-00001E160000}"/>
    <cellStyle name="Calculation 9 9 3 6 2" xfId="6368" xr:uid="{00000000-0005-0000-0000-00001F160000}"/>
    <cellStyle name="Calculation 9 9 3 7" xfId="6369" xr:uid="{00000000-0005-0000-0000-000020160000}"/>
    <cellStyle name="Calculation 9 9 3 7 2" xfId="6370" xr:uid="{00000000-0005-0000-0000-000021160000}"/>
    <cellStyle name="Calculation 9 9 3 8" xfId="6371" xr:uid="{00000000-0005-0000-0000-000022160000}"/>
    <cellStyle name="Calculation 9 9 3 8 2" xfId="6372" xr:uid="{00000000-0005-0000-0000-000023160000}"/>
    <cellStyle name="Calculation 9 9 3 9" xfId="6373" xr:uid="{00000000-0005-0000-0000-000024160000}"/>
    <cellStyle name="Calculation 9 9 3 9 2" xfId="6374" xr:uid="{00000000-0005-0000-0000-000025160000}"/>
    <cellStyle name="Calculation 9 9 4" xfId="6375" xr:uid="{00000000-0005-0000-0000-000026160000}"/>
    <cellStyle name="Calculation 9 9 4 10" xfId="6376" xr:uid="{00000000-0005-0000-0000-000027160000}"/>
    <cellStyle name="Calculation 9 9 4 10 2" xfId="6377" xr:uid="{00000000-0005-0000-0000-000028160000}"/>
    <cellStyle name="Calculation 9 9 4 11" xfId="6378" xr:uid="{00000000-0005-0000-0000-000029160000}"/>
    <cellStyle name="Calculation 9 9 4 11 2" xfId="6379" xr:uid="{00000000-0005-0000-0000-00002A160000}"/>
    <cellStyle name="Calculation 9 9 4 12" xfId="6380" xr:uid="{00000000-0005-0000-0000-00002B160000}"/>
    <cellStyle name="Calculation 9 9 4 12 2" xfId="6381" xr:uid="{00000000-0005-0000-0000-00002C160000}"/>
    <cellStyle name="Calculation 9 9 4 13" xfId="6382" xr:uid="{00000000-0005-0000-0000-00002D160000}"/>
    <cellStyle name="Calculation 9 9 4 13 2" xfId="6383" xr:uid="{00000000-0005-0000-0000-00002E160000}"/>
    <cellStyle name="Calculation 9 9 4 14" xfId="6384" xr:uid="{00000000-0005-0000-0000-00002F160000}"/>
    <cellStyle name="Calculation 9 9 4 14 2" xfId="6385" xr:uid="{00000000-0005-0000-0000-000030160000}"/>
    <cellStyle name="Calculation 9 9 4 15" xfId="6386" xr:uid="{00000000-0005-0000-0000-000031160000}"/>
    <cellStyle name="Calculation 9 9 4 15 2" xfId="6387" xr:uid="{00000000-0005-0000-0000-000032160000}"/>
    <cellStyle name="Calculation 9 9 4 16" xfId="6388" xr:uid="{00000000-0005-0000-0000-000033160000}"/>
    <cellStyle name="Calculation 9 9 4 2" xfId="6389" xr:uid="{00000000-0005-0000-0000-000034160000}"/>
    <cellStyle name="Calculation 9 9 4 2 2" xfId="6390" xr:uid="{00000000-0005-0000-0000-000035160000}"/>
    <cellStyle name="Calculation 9 9 4 3" xfId="6391" xr:uid="{00000000-0005-0000-0000-000036160000}"/>
    <cellStyle name="Calculation 9 9 4 3 2" xfId="6392" xr:uid="{00000000-0005-0000-0000-000037160000}"/>
    <cellStyle name="Calculation 9 9 4 4" xfId="6393" xr:uid="{00000000-0005-0000-0000-000038160000}"/>
    <cellStyle name="Calculation 9 9 4 4 2" xfId="6394" xr:uid="{00000000-0005-0000-0000-000039160000}"/>
    <cellStyle name="Calculation 9 9 4 5" xfId="6395" xr:uid="{00000000-0005-0000-0000-00003A160000}"/>
    <cellStyle name="Calculation 9 9 4 5 2" xfId="6396" xr:uid="{00000000-0005-0000-0000-00003B160000}"/>
    <cellStyle name="Calculation 9 9 4 6" xfId="6397" xr:uid="{00000000-0005-0000-0000-00003C160000}"/>
    <cellStyle name="Calculation 9 9 4 6 2" xfId="6398" xr:uid="{00000000-0005-0000-0000-00003D160000}"/>
    <cellStyle name="Calculation 9 9 4 7" xfId="6399" xr:uid="{00000000-0005-0000-0000-00003E160000}"/>
    <cellStyle name="Calculation 9 9 4 7 2" xfId="6400" xr:uid="{00000000-0005-0000-0000-00003F160000}"/>
    <cellStyle name="Calculation 9 9 4 8" xfId="6401" xr:uid="{00000000-0005-0000-0000-000040160000}"/>
    <cellStyle name="Calculation 9 9 4 8 2" xfId="6402" xr:uid="{00000000-0005-0000-0000-000041160000}"/>
    <cellStyle name="Calculation 9 9 4 9" xfId="6403" xr:uid="{00000000-0005-0000-0000-000042160000}"/>
    <cellStyle name="Calculation 9 9 4 9 2" xfId="6404" xr:uid="{00000000-0005-0000-0000-000043160000}"/>
    <cellStyle name="Calculation 9 9 5" xfId="6405" xr:uid="{00000000-0005-0000-0000-000044160000}"/>
    <cellStyle name="Calculation 9 9 5 10" xfId="6406" xr:uid="{00000000-0005-0000-0000-000045160000}"/>
    <cellStyle name="Calculation 9 9 5 10 2" xfId="6407" xr:uid="{00000000-0005-0000-0000-000046160000}"/>
    <cellStyle name="Calculation 9 9 5 11" xfId="6408" xr:uid="{00000000-0005-0000-0000-000047160000}"/>
    <cellStyle name="Calculation 9 9 5 11 2" xfId="6409" xr:uid="{00000000-0005-0000-0000-000048160000}"/>
    <cellStyle name="Calculation 9 9 5 12" xfId="6410" xr:uid="{00000000-0005-0000-0000-000049160000}"/>
    <cellStyle name="Calculation 9 9 5 12 2" xfId="6411" xr:uid="{00000000-0005-0000-0000-00004A160000}"/>
    <cellStyle name="Calculation 9 9 5 13" xfId="6412" xr:uid="{00000000-0005-0000-0000-00004B160000}"/>
    <cellStyle name="Calculation 9 9 5 13 2" xfId="6413" xr:uid="{00000000-0005-0000-0000-00004C160000}"/>
    <cellStyle name="Calculation 9 9 5 14" xfId="6414" xr:uid="{00000000-0005-0000-0000-00004D160000}"/>
    <cellStyle name="Calculation 9 9 5 2" xfId="6415" xr:uid="{00000000-0005-0000-0000-00004E160000}"/>
    <cellStyle name="Calculation 9 9 5 2 2" xfId="6416" xr:uid="{00000000-0005-0000-0000-00004F160000}"/>
    <cellStyle name="Calculation 9 9 5 3" xfId="6417" xr:uid="{00000000-0005-0000-0000-000050160000}"/>
    <cellStyle name="Calculation 9 9 5 3 2" xfId="6418" xr:uid="{00000000-0005-0000-0000-000051160000}"/>
    <cellStyle name="Calculation 9 9 5 4" xfId="6419" xr:uid="{00000000-0005-0000-0000-000052160000}"/>
    <cellStyle name="Calculation 9 9 5 4 2" xfId="6420" xr:uid="{00000000-0005-0000-0000-000053160000}"/>
    <cellStyle name="Calculation 9 9 5 5" xfId="6421" xr:uid="{00000000-0005-0000-0000-000054160000}"/>
    <cellStyle name="Calculation 9 9 5 5 2" xfId="6422" xr:uid="{00000000-0005-0000-0000-000055160000}"/>
    <cellStyle name="Calculation 9 9 5 6" xfId="6423" xr:uid="{00000000-0005-0000-0000-000056160000}"/>
    <cellStyle name="Calculation 9 9 5 6 2" xfId="6424" xr:uid="{00000000-0005-0000-0000-000057160000}"/>
    <cellStyle name="Calculation 9 9 5 7" xfId="6425" xr:uid="{00000000-0005-0000-0000-000058160000}"/>
    <cellStyle name="Calculation 9 9 5 7 2" xfId="6426" xr:uid="{00000000-0005-0000-0000-000059160000}"/>
    <cellStyle name="Calculation 9 9 5 8" xfId="6427" xr:uid="{00000000-0005-0000-0000-00005A160000}"/>
    <cellStyle name="Calculation 9 9 5 8 2" xfId="6428" xr:uid="{00000000-0005-0000-0000-00005B160000}"/>
    <cellStyle name="Calculation 9 9 5 9" xfId="6429" xr:uid="{00000000-0005-0000-0000-00005C160000}"/>
    <cellStyle name="Calculation 9 9 5 9 2" xfId="6430" xr:uid="{00000000-0005-0000-0000-00005D160000}"/>
    <cellStyle name="Calculation 9 9 6" xfId="6431" xr:uid="{00000000-0005-0000-0000-00005E160000}"/>
    <cellStyle name="Calculation 9 9 6 2" xfId="6432" xr:uid="{00000000-0005-0000-0000-00005F160000}"/>
    <cellStyle name="Calculation 9 9 7" xfId="6433" xr:uid="{00000000-0005-0000-0000-000060160000}"/>
    <cellStyle name="Calculation 9 9 7 2" xfId="6434" xr:uid="{00000000-0005-0000-0000-000061160000}"/>
    <cellStyle name="Calculation 9 9 8" xfId="6435" xr:uid="{00000000-0005-0000-0000-000062160000}"/>
    <cellStyle name="Calculation 9 9 8 2" xfId="6436" xr:uid="{00000000-0005-0000-0000-000063160000}"/>
    <cellStyle name="Calculation 9 9 9" xfId="6437" xr:uid="{00000000-0005-0000-0000-000064160000}"/>
    <cellStyle name="Calculation 9 9 9 2" xfId="6438" xr:uid="{00000000-0005-0000-0000-000065160000}"/>
    <cellStyle name="Check Cell 10" xfId="6439" xr:uid="{00000000-0005-0000-0000-000066160000}"/>
    <cellStyle name="Check Cell 2" xfId="178" xr:uid="{00000000-0005-0000-0000-000067160000}"/>
    <cellStyle name="Check Cell 2 2" xfId="179" xr:uid="{00000000-0005-0000-0000-000068160000}"/>
    <cellStyle name="Check Cell 2 3" xfId="6440" xr:uid="{00000000-0005-0000-0000-000069160000}"/>
    <cellStyle name="Check Cell 3" xfId="180" xr:uid="{00000000-0005-0000-0000-00006A160000}"/>
    <cellStyle name="Check Cell 3 2" xfId="6441" xr:uid="{00000000-0005-0000-0000-00006B160000}"/>
    <cellStyle name="Check Cell 4" xfId="181" xr:uid="{00000000-0005-0000-0000-00006C160000}"/>
    <cellStyle name="Check Cell 4 2" xfId="6442" xr:uid="{00000000-0005-0000-0000-00006D160000}"/>
    <cellStyle name="Check Cell 5" xfId="6443" xr:uid="{00000000-0005-0000-0000-00006E160000}"/>
    <cellStyle name="Check Cell 6" xfId="6444" xr:uid="{00000000-0005-0000-0000-00006F160000}"/>
    <cellStyle name="Check Cell 7" xfId="6445" xr:uid="{00000000-0005-0000-0000-000070160000}"/>
    <cellStyle name="Check Cell 8" xfId="6446" xr:uid="{00000000-0005-0000-0000-000071160000}"/>
    <cellStyle name="Check Cell 9" xfId="6447" xr:uid="{00000000-0005-0000-0000-000072160000}"/>
    <cellStyle name="Comma" xfId="1" builtinId="3"/>
    <cellStyle name="Comma 10" xfId="182" xr:uid="{00000000-0005-0000-0000-000074160000}"/>
    <cellStyle name="Comma 10 2" xfId="183" xr:uid="{00000000-0005-0000-0000-000075160000}"/>
    <cellStyle name="Comma 10 2 2" xfId="6449" xr:uid="{00000000-0005-0000-0000-000076160000}"/>
    <cellStyle name="Comma 10 3" xfId="184" xr:uid="{00000000-0005-0000-0000-000077160000}"/>
    <cellStyle name="Comma 10 3 2" xfId="6450" xr:uid="{00000000-0005-0000-0000-000078160000}"/>
    <cellStyle name="Comma 10 4" xfId="6451" xr:uid="{00000000-0005-0000-0000-000079160000}"/>
    <cellStyle name="Comma 10 5" xfId="6448" xr:uid="{00000000-0005-0000-0000-00007A160000}"/>
    <cellStyle name="Comma 11" xfId="185" xr:uid="{00000000-0005-0000-0000-00007B160000}"/>
    <cellStyle name="Comma 11 2" xfId="6452" xr:uid="{00000000-0005-0000-0000-00007C160000}"/>
    <cellStyle name="Comma 12" xfId="846" xr:uid="{00000000-0005-0000-0000-00007D160000}"/>
    <cellStyle name="Comma 12 2" xfId="6453" xr:uid="{00000000-0005-0000-0000-00007E160000}"/>
    <cellStyle name="Comma 13" xfId="6454" xr:uid="{00000000-0005-0000-0000-00007F160000}"/>
    <cellStyle name="Comma 13 2" xfId="6455" xr:uid="{00000000-0005-0000-0000-000080160000}"/>
    <cellStyle name="Comma 14" xfId="6456" xr:uid="{00000000-0005-0000-0000-000081160000}"/>
    <cellStyle name="Comma 15" xfId="6457" xr:uid="{00000000-0005-0000-0000-000082160000}"/>
    <cellStyle name="Comma 16" xfId="6458" xr:uid="{00000000-0005-0000-0000-000083160000}"/>
    <cellStyle name="Comma 17" xfId="6459" xr:uid="{00000000-0005-0000-0000-000084160000}"/>
    <cellStyle name="Comma 18" xfId="849" xr:uid="{00000000-0005-0000-0000-000085160000}"/>
    <cellStyle name="Comma 19" xfId="28174" xr:uid="{00000000-0005-0000-0000-000086160000}"/>
    <cellStyle name="Comma 2" xfId="2" xr:uid="{00000000-0005-0000-0000-000087160000}"/>
    <cellStyle name="Comma 2 2" xfId="3" xr:uid="{00000000-0005-0000-0000-000088160000}"/>
    <cellStyle name="Comma 2 2 2" xfId="187" xr:uid="{00000000-0005-0000-0000-000089160000}"/>
    <cellStyle name="Comma 2 2 2 2" xfId="6462" xr:uid="{00000000-0005-0000-0000-00008A160000}"/>
    <cellStyle name="Comma 2 2 2 3" xfId="6463" xr:uid="{00000000-0005-0000-0000-00008B160000}"/>
    <cellStyle name="Comma 2 2 2 4" xfId="6461" xr:uid="{00000000-0005-0000-0000-00008C160000}"/>
    <cellStyle name="Comma 2 2 3" xfId="186" xr:uid="{00000000-0005-0000-0000-00008D160000}"/>
    <cellStyle name="Comma 2 2 3 2" xfId="6464" xr:uid="{00000000-0005-0000-0000-00008E160000}"/>
    <cellStyle name="Comma 2 2 4" xfId="6465" xr:uid="{00000000-0005-0000-0000-00008F160000}"/>
    <cellStyle name="Comma 2 2 5" xfId="6466" xr:uid="{00000000-0005-0000-0000-000090160000}"/>
    <cellStyle name="Comma 2 3" xfId="4" xr:uid="{00000000-0005-0000-0000-000091160000}"/>
    <cellStyle name="Comma 2 3 2" xfId="189" xr:uid="{00000000-0005-0000-0000-000092160000}"/>
    <cellStyle name="Comma 2 3 3" xfId="190" xr:uid="{00000000-0005-0000-0000-000093160000}"/>
    <cellStyle name="Comma 2 3 4" xfId="191" xr:uid="{00000000-0005-0000-0000-000094160000}"/>
    <cellStyle name="Comma 2 3 5" xfId="188" xr:uid="{00000000-0005-0000-0000-000095160000}"/>
    <cellStyle name="Comma 2 4" xfId="24" xr:uid="{00000000-0005-0000-0000-000096160000}"/>
    <cellStyle name="Comma 2 5" xfId="6460" xr:uid="{00000000-0005-0000-0000-000097160000}"/>
    <cellStyle name="Comma 20" xfId="28177" xr:uid="{00000000-0005-0000-0000-000098160000}"/>
    <cellStyle name="Comma 3" xfId="22" xr:uid="{00000000-0005-0000-0000-000099160000}"/>
    <cellStyle name="Comma 3 10" xfId="6467" xr:uid="{00000000-0005-0000-0000-00009A160000}"/>
    <cellStyle name="Comma 3 2" xfId="193" xr:uid="{00000000-0005-0000-0000-00009B160000}"/>
    <cellStyle name="Comma 3 2 2" xfId="6468" xr:uid="{00000000-0005-0000-0000-00009C160000}"/>
    <cellStyle name="Comma 3 3" xfId="194" xr:uid="{00000000-0005-0000-0000-00009D160000}"/>
    <cellStyle name="Comma 3 3 2" xfId="195" xr:uid="{00000000-0005-0000-0000-00009E160000}"/>
    <cellStyle name="Comma 3 3 2 2" xfId="196" xr:uid="{00000000-0005-0000-0000-00009F160000}"/>
    <cellStyle name="Comma 3 3 2 2 2" xfId="197" xr:uid="{00000000-0005-0000-0000-0000A0160000}"/>
    <cellStyle name="Comma 3 3 2 3" xfId="198" xr:uid="{00000000-0005-0000-0000-0000A1160000}"/>
    <cellStyle name="Comma 3 3 3" xfId="199" xr:uid="{00000000-0005-0000-0000-0000A2160000}"/>
    <cellStyle name="Comma 3 3 3 2" xfId="200" xr:uid="{00000000-0005-0000-0000-0000A3160000}"/>
    <cellStyle name="Comma 3 3 4" xfId="201" xr:uid="{00000000-0005-0000-0000-0000A4160000}"/>
    <cellStyle name="Comma 3 3 5" xfId="6469" xr:uid="{00000000-0005-0000-0000-0000A5160000}"/>
    <cellStyle name="Comma 3 4" xfId="202" xr:uid="{00000000-0005-0000-0000-0000A6160000}"/>
    <cellStyle name="Comma 3 4 2" xfId="203" xr:uid="{00000000-0005-0000-0000-0000A7160000}"/>
    <cellStyle name="Comma 3 4 2 2" xfId="204" xr:uid="{00000000-0005-0000-0000-0000A8160000}"/>
    <cellStyle name="Comma 3 4 3" xfId="205" xr:uid="{00000000-0005-0000-0000-0000A9160000}"/>
    <cellStyle name="Comma 3 5" xfId="206" xr:uid="{00000000-0005-0000-0000-0000AA160000}"/>
    <cellStyle name="Comma 3 5 2" xfId="207" xr:uid="{00000000-0005-0000-0000-0000AB160000}"/>
    <cellStyle name="Comma 3 5 2 2" xfId="208" xr:uid="{00000000-0005-0000-0000-0000AC160000}"/>
    <cellStyle name="Comma 3 5 3" xfId="209" xr:uid="{00000000-0005-0000-0000-0000AD160000}"/>
    <cellStyle name="Comma 3 6" xfId="210" xr:uid="{00000000-0005-0000-0000-0000AE160000}"/>
    <cellStyle name="Comma 3 6 2" xfId="211" xr:uid="{00000000-0005-0000-0000-0000AF160000}"/>
    <cellStyle name="Comma 3 6 2 2" xfId="212" xr:uid="{00000000-0005-0000-0000-0000B0160000}"/>
    <cellStyle name="Comma 3 6 3" xfId="213" xr:uid="{00000000-0005-0000-0000-0000B1160000}"/>
    <cellStyle name="Comma 3 7" xfId="214" xr:uid="{00000000-0005-0000-0000-0000B2160000}"/>
    <cellStyle name="Comma 3 7 2" xfId="215" xr:uid="{00000000-0005-0000-0000-0000B3160000}"/>
    <cellStyle name="Comma 3 8" xfId="216" xr:uid="{00000000-0005-0000-0000-0000B4160000}"/>
    <cellStyle name="Comma 3 9" xfId="192" xr:uid="{00000000-0005-0000-0000-0000B5160000}"/>
    <cellStyle name="Comma 4" xfId="217" xr:uid="{00000000-0005-0000-0000-0000B6160000}"/>
    <cellStyle name="Comma 4 2" xfId="218" xr:uid="{00000000-0005-0000-0000-0000B7160000}"/>
    <cellStyle name="Comma 4 2 2" xfId="219" xr:uid="{00000000-0005-0000-0000-0000B8160000}"/>
    <cellStyle name="Comma 4 2 2 2" xfId="220" xr:uid="{00000000-0005-0000-0000-0000B9160000}"/>
    <cellStyle name="Comma 4 2 2 2 2" xfId="221" xr:uid="{00000000-0005-0000-0000-0000BA160000}"/>
    <cellStyle name="Comma 4 2 2 3" xfId="222" xr:uid="{00000000-0005-0000-0000-0000BB160000}"/>
    <cellStyle name="Comma 4 2 3" xfId="223" xr:uid="{00000000-0005-0000-0000-0000BC160000}"/>
    <cellStyle name="Comma 4 2 3 2" xfId="224" xr:uid="{00000000-0005-0000-0000-0000BD160000}"/>
    <cellStyle name="Comma 4 2 4" xfId="225" xr:uid="{00000000-0005-0000-0000-0000BE160000}"/>
    <cellStyle name="Comma 4 3" xfId="226" xr:uid="{00000000-0005-0000-0000-0000BF160000}"/>
    <cellStyle name="Comma 4 3 2" xfId="227" xr:uid="{00000000-0005-0000-0000-0000C0160000}"/>
    <cellStyle name="Comma 4 3 2 2" xfId="228" xr:uid="{00000000-0005-0000-0000-0000C1160000}"/>
    <cellStyle name="Comma 4 3 3" xfId="229" xr:uid="{00000000-0005-0000-0000-0000C2160000}"/>
    <cellStyle name="Comma 4 4" xfId="230" xr:uid="{00000000-0005-0000-0000-0000C3160000}"/>
    <cellStyle name="Comma 4 4 2" xfId="231" xr:uid="{00000000-0005-0000-0000-0000C4160000}"/>
    <cellStyle name="Comma 4 4 2 2" xfId="232" xr:uid="{00000000-0005-0000-0000-0000C5160000}"/>
    <cellStyle name="Comma 4 4 3" xfId="233" xr:uid="{00000000-0005-0000-0000-0000C6160000}"/>
    <cellStyle name="Comma 4 5" xfId="234" xr:uid="{00000000-0005-0000-0000-0000C7160000}"/>
    <cellStyle name="Comma 4 5 2" xfId="235" xr:uid="{00000000-0005-0000-0000-0000C8160000}"/>
    <cellStyle name="Comma 4 5 2 2" xfId="236" xr:uid="{00000000-0005-0000-0000-0000C9160000}"/>
    <cellStyle name="Comma 4 5 3" xfId="237" xr:uid="{00000000-0005-0000-0000-0000CA160000}"/>
    <cellStyle name="Comma 4 6" xfId="238" xr:uid="{00000000-0005-0000-0000-0000CB160000}"/>
    <cellStyle name="Comma 4 6 2" xfId="239" xr:uid="{00000000-0005-0000-0000-0000CC160000}"/>
    <cellStyle name="Comma 4 7" xfId="240" xr:uid="{00000000-0005-0000-0000-0000CD160000}"/>
    <cellStyle name="Comma 4 8" xfId="6470" xr:uid="{00000000-0005-0000-0000-0000CE160000}"/>
    <cellStyle name="Comma 5" xfId="241" xr:uid="{00000000-0005-0000-0000-0000CF160000}"/>
    <cellStyle name="Comma 5 2" xfId="242" xr:uid="{00000000-0005-0000-0000-0000D0160000}"/>
    <cellStyle name="Comma 5 2 2" xfId="243" xr:uid="{00000000-0005-0000-0000-0000D1160000}"/>
    <cellStyle name="Comma 5 2 2 2" xfId="244" xr:uid="{00000000-0005-0000-0000-0000D2160000}"/>
    <cellStyle name="Comma 5 2 2 2 2" xfId="245" xr:uid="{00000000-0005-0000-0000-0000D3160000}"/>
    <cellStyle name="Comma 5 2 2 3" xfId="246" xr:uid="{00000000-0005-0000-0000-0000D4160000}"/>
    <cellStyle name="Comma 5 2 3" xfId="247" xr:uid="{00000000-0005-0000-0000-0000D5160000}"/>
    <cellStyle name="Comma 5 2 3 2" xfId="248" xr:uid="{00000000-0005-0000-0000-0000D6160000}"/>
    <cellStyle name="Comma 5 2 4" xfId="249" xr:uid="{00000000-0005-0000-0000-0000D7160000}"/>
    <cellStyle name="Comma 5 2 5" xfId="6472" xr:uid="{00000000-0005-0000-0000-0000D8160000}"/>
    <cellStyle name="Comma 5 3" xfId="250" xr:uid="{00000000-0005-0000-0000-0000D9160000}"/>
    <cellStyle name="Comma 5 3 2" xfId="251" xr:uid="{00000000-0005-0000-0000-0000DA160000}"/>
    <cellStyle name="Comma 5 3 2 2" xfId="252" xr:uid="{00000000-0005-0000-0000-0000DB160000}"/>
    <cellStyle name="Comma 5 3 3" xfId="253" xr:uid="{00000000-0005-0000-0000-0000DC160000}"/>
    <cellStyle name="Comma 5 3 4" xfId="6473" xr:uid="{00000000-0005-0000-0000-0000DD160000}"/>
    <cellStyle name="Comma 5 4" xfId="254" xr:uid="{00000000-0005-0000-0000-0000DE160000}"/>
    <cellStyle name="Comma 5 4 2" xfId="255" xr:uid="{00000000-0005-0000-0000-0000DF160000}"/>
    <cellStyle name="Comma 5 4 2 2" xfId="256" xr:uid="{00000000-0005-0000-0000-0000E0160000}"/>
    <cellStyle name="Comma 5 4 3" xfId="257" xr:uid="{00000000-0005-0000-0000-0000E1160000}"/>
    <cellStyle name="Comma 5 4 4" xfId="6474" xr:uid="{00000000-0005-0000-0000-0000E2160000}"/>
    <cellStyle name="Comma 5 5" xfId="258" xr:uid="{00000000-0005-0000-0000-0000E3160000}"/>
    <cellStyle name="Comma 5 5 2" xfId="259" xr:uid="{00000000-0005-0000-0000-0000E4160000}"/>
    <cellStyle name="Comma 5 5 2 2" xfId="260" xr:uid="{00000000-0005-0000-0000-0000E5160000}"/>
    <cellStyle name="Comma 5 5 3" xfId="261" xr:uid="{00000000-0005-0000-0000-0000E6160000}"/>
    <cellStyle name="Comma 5 6" xfId="262" xr:uid="{00000000-0005-0000-0000-0000E7160000}"/>
    <cellStyle name="Comma 5 6 2" xfId="263" xr:uid="{00000000-0005-0000-0000-0000E8160000}"/>
    <cellStyle name="Comma 5 7" xfId="264" xr:uid="{00000000-0005-0000-0000-0000E9160000}"/>
    <cellStyle name="Comma 5 8" xfId="6471" xr:uid="{00000000-0005-0000-0000-0000EA160000}"/>
    <cellStyle name="Comma 6" xfId="265" xr:uid="{00000000-0005-0000-0000-0000EB160000}"/>
    <cellStyle name="Comma 6 2" xfId="6476" xr:uid="{00000000-0005-0000-0000-0000EC160000}"/>
    <cellStyle name="Comma 6 2 2" xfId="6477" xr:uid="{00000000-0005-0000-0000-0000ED160000}"/>
    <cellStyle name="Comma 6 3" xfId="6478" xr:uid="{00000000-0005-0000-0000-0000EE160000}"/>
    <cellStyle name="Comma 6 4" xfId="6475" xr:uid="{00000000-0005-0000-0000-0000EF160000}"/>
    <cellStyle name="Comma 7" xfId="266" xr:uid="{00000000-0005-0000-0000-0000F0160000}"/>
    <cellStyle name="Comma 7 2" xfId="6480" xr:uid="{00000000-0005-0000-0000-0000F1160000}"/>
    <cellStyle name="Comma 7 3" xfId="6479" xr:uid="{00000000-0005-0000-0000-0000F2160000}"/>
    <cellStyle name="Comma 8" xfId="267" xr:uid="{00000000-0005-0000-0000-0000F3160000}"/>
    <cellStyle name="Comma 8 2" xfId="6482" xr:uid="{00000000-0005-0000-0000-0000F4160000}"/>
    <cellStyle name="Comma 8 3" xfId="6483" xr:uid="{00000000-0005-0000-0000-0000F5160000}"/>
    <cellStyle name="Comma 8 4" xfId="6484" xr:uid="{00000000-0005-0000-0000-0000F6160000}"/>
    <cellStyle name="Comma 8 5" xfId="6481" xr:uid="{00000000-0005-0000-0000-0000F7160000}"/>
    <cellStyle name="Comma 9" xfId="268" xr:uid="{00000000-0005-0000-0000-0000F8160000}"/>
    <cellStyle name="Comma 9 2" xfId="6485" xr:uid="{00000000-0005-0000-0000-0000F9160000}"/>
    <cellStyle name="Comma0" xfId="6486" xr:uid="{00000000-0005-0000-0000-0000FA160000}"/>
    <cellStyle name="Comma1 - Style1" xfId="6487" xr:uid="{00000000-0005-0000-0000-0000FB160000}"/>
    <cellStyle name="Currency" xfId="5" builtinId="4"/>
    <cellStyle name="Currency 10" xfId="269" xr:uid="{00000000-0005-0000-0000-0000FD160000}"/>
    <cellStyle name="Currency 10 2" xfId="6488" xr:uid="{00000000-0005-0000-0000-0000FE160000}"/>
    <cellStyle name="Currency 11" xfId="850" xr:uid="{00000000-0005-0000-0000-0000FF160000}"/>
    <cellStyle name="Currency 12" xfId="28176" xr:uid="{00000000-0005-0000-0000-000000170000}"/>
    <cellStyle name="Currency 2" xfId="6" xr:uid="{00000000-0005-0000-0000-000001170000}"/>
    <cellStyle name="Currency 2 10" xfId="270" xr:uid="{00000000-0005-0000-0000-000002170000}"/>
    <cellStyle name="Currency 2 11" xfId="271" xr:uid="{00000000-0005-0000-0000-000003170000}"/>
    <cellStyle name="Currency 2 12" xfId="6489" xr:uid="{00000000-0005-0000-0000-000004170000}"/>
    <cellStyle name="Currency 2 2" xfId="7" xr:uid="{00000000-0005-0000-0000-000005170000}"/>
    <cellStyle name="Currency 2 2 2" xfId="273" xr:uid="{00000000-0005-0000-0000-000006170000}"/>
    <cellStyle name="Currency 2 2 3" xfId="272" xr:uid="{00000000-0005-0000-0000-000007170000}"/>
    <cellStyle name="Currency 2 2 4" xfId="6490" xr:uid="{00000000-0005-0000-0000-000008170000}"/>
    <cellStyle name="Currency 2 3" xfId="8" xr:uid="{00000000-0005-0000-0000-000009170000}"/>
    <cellStyle name="Currency 2 3 2" xfId="275" xr:uid="{00000000-0005-0000-0000-00000A170000}"/>
    <cellStyle name="Currency 2 3 3" xfId="274" xr:uid="{00000000-0005-0000-0000-00000B170000}"/>
    <cellStyle name="Currency 2 3 4" xfId="6491" xr:uid="{00000000-0005-0000-0000-00000C170000}"/>
    <cellStyle name="Currency 2 4" xfId="25" xr:uid="{00000000-0005-0000-0000-00000D170000}"/>
    <cellStyle name="Currency 2 4 2" xfId="277" xr:uid="{00000000-0005-0000-0000-00000E170000}"/>
    <cellStyle name="Currency 2 4 2 2" xfId="278" xr:uid="{00000000-0005-0000-0000-00000F170000}"/>
    <cellStyle name="Currency 2 4 2 2 2" xfId="279" xr:uid="{00000000-0005-0000-0000-000010170000}"/>
    <cellStyle name="Currency 2 4 2 3" xfId="280" xr:uid="{00000000-0005-0000-0000-000011170000}"/>
    <cellStyle name="Currency 2 4 3" xfId="281" xr:uid="{00000000-0005-0000-0000-000012170000}"/>
    <cellStyle name="Currency 2 4 3 2" xfId="282" xr:uid="{00000000-0005-0000-0000-000013170000}"/>
    <cellStyle name="Currency 2 4 4" xfId="283" xr:uid="{00000000-0005-0000-0000-000014170000}"/>
    <cellStyle name="Currency 2 4 5" xfId="276" xr:uid="{00000000-0005-0000-0000-000015170000}"/>
    <cellStyle name="Currency 2 4 6" xfId="6492" xr:uid="{00000000-0005-0000-0000-000016170000}"/>
    <cellStyle name="Currency 2 5" xfId="284" xr:uid="{00000000-0005-0000-0000-000017170000}"/>
    <cellStyle name="Currency 2 5 2" xfId="285" xr:uid="{00000000-0005-0000-0000-000018170000}"/>
    <cellStyle name="Currency 2 5 2 2" xfId="286" xr:uid="{00000000-0005-0000-0000-000019170000}"/>
    <cellStyle name="Currency 2 5 3" xfId="287" xr:uid="{00000000-0005-0000-0000-00001A170000}"/>
    <cellStyle name="Currency 2 6" xfId="288" xr:uid="{00000000-0005-0000-0000-00001B170000}"/>
    <cellStyle name="Currency 2 6 2" xfId="289" xr:uid="{00000000-0005-0000-0000-00001C170000}"/>
    <cellStyle name="Currency 2 6 2 2" xfId="290" xr:uid="{00000000-0005-0000-0000-00001D170000}"/>
    <cellStyle name="Currency 2 6 3" xfId="291" xr:uid="{00000000-0005-0000-0000-00001E170000}"/>
    <cellStyle name="Currency 2 7" xfId="292" xr:uid="{00000000-0005-0000-0000-00001F170000}"/>
    <cellStyle name="Currency 2 7 2" xfId="293" xr:uid="{00000000-0005-0000-0000-000020170000}"/>
    <cellStyle name="Currency 2 7 2 2" xfId="294" xr:uid="{00000000-0005-0000-0000-000021170000}"/>
    <cellStyle name="Currency 2 7 3" xfId="295" xr:uid="{00000000-0005-0000-0000-000022170000}"/>
    <cellStyle name="Currency 2 8" xfId="296" xr:uid="{00000000-0005-0000-0000-000023170000}"/>
    <cellStyle name="Currency 2 8 2" xfId="297" xr:uid="{00000000-0005-0000-0000-000024170000}"/>
    <cellStyle name="Currency 2 9" xfId="298" xr:uid="{00000000-0005-0000-0000-000025170000}"/>
    <cellStyle name="Currency 3" xfId="9" xr:uid="{00000000-0005-0000-0000-000026170000}"/>
    <cellStyle name="Currency 3 2" xfId="299" xr:uid="{00000000-0005-0000-0000-000027170000}"/>
    <cellStyle name="Currency 3 2 2" xfId="6494" xr:uid="{00000000-0005-0000-0000-000028170000}"/>
    <cellStyle name="Currency 3 3" xfId="6495" xr:uid="{00000000-0005-0000-0000-000029170000}"/>
    <cellStyle name="Currency 3 4" xfId="6496" xr:uid="{00000000-0005-0000-0000-00002A170000}"/>
    <cellStyle name="Currency 3 5" xfId="6497" xr:uid="{00000000-0005-0000-0000-00002B170000}"/>
    <cellStyle name="Currency 3 6" xfId="6493" xr:uid="{00000000-0005-0000-0000-00002C170000}"/>
    <cellStyle name="Currency 4" xfId="10" xr:uid="{00000000-0005-0000-0000-00002D170000}"/>
    <cellStyle name="Currency 4 10" xfId="6498" xr:uid="{00000000-0005-0000-0000-00002E170000}"/>
    <cellStyle name="Currency 4 2" xfId="301" xr:uid="{00000000-0005-0000-0000-00002F170000}"/>
    <cellStyle name="Currency 4 2 2" xfId="302" xr:uid="{00000000-0005-0000-0000-000030170000}"/>
    <cellStyle name="Currency 4 2 2 2" xfId="303" xr:uid="{00000000-0005-0000-0000-000031170000}"/>
    <cellStyle name="Currency 4 2 2 2 2" xfId="304" xr:uid="{00000000-0005-0000-0000-000032170000}"/>
    <cellStyle name="Currency 4 2 2 3" xfId="305" xr:uid="{00000000-0005-0000-0000-000033170000}"/>
    <cellStyle name="Currency 4 2 3" xfId="306" xr:uid="{00000000-0005-0000-0000-000034170000}"/>
    <cellStyle name="Currency 4 2 3 2" xfId="307" xr:uid="{00000000-0005-0000-0000-000035170000}"/>
    <cellStyle name="Currency 4 2 4" xfId="308" xr:uid="{00000000-0005-0000-0000-000036170000}"/>
    <cellStyle name="Currency 4 2 5" xfId="6499" xr:uid="{00000000-0005-0000-0000-000037170000}"/>
    <cellStyle name="Currency 4 3" xfId="309" xr:uid="{00000000-0005-0000-0000-000038170000}"/>
    <cellStyle name="Currency 4 3 2" xfId="310" xr:uid="{00000000-0005-0000-0000-000039170000}"/>
    <cellStyle name="Currency 4 3 2 2" xfId="311" xr:uid="{00000000-0005-0000-0000-00003A170000}"/>
    <cellStyle name="Currency 4 3 3" xfId="312" xr:uid="{00000000-0005-0000-0000-00003B170000}"/>
    <cellStyle name="Currency 4 4" xfId="313" xr:uid="{00000000-0005-0000-0000-00003C170000}"/>
    <cellStyle name="Currency 4 4 2" xfId="314" xr:uid="{00000000-0005-0000-0000-00003D170000}"/>
    <cellStyle name="Currency 4 4 2 2" xfId="315" xr:uid="{00000000-0005-0000-0000-00003E170000}"/>
    <cellStyle name="Currency 4 4 3" xfId="316" xr:uid="{00000000-0005-0000-0000-00003F170000}"/>
    <cellStyle name="Currency 4 5" xfId="317" xr:uid="{00000000-0005-0000-0000-000040170000}"/>
    <cellStyle name="Currency 4 5 2" xfId="318" xr:uid="{00000000-0005-0000-0000-000041170000}"/>
    <cellStyle name="Currency 4 5 2 2" xfId="319" xr:uid="{00000000-0005-0000-0000-000042170000}"/>
    <cellStyle name="Currency 4 5 3" xfId="320" xr:uid="{00000000-0005-0000-0000-000043170000}"/>
    <cellStyle name="Currency 4 6" xfId="321" xr:uid="{00000000-0005-0000-0000-000044170000}"/>
    <cellStyle name="Currency 4 6 2" xfId="322" xr:uid="{00000000-0005-0000-0000-000045170000}"/>
    <cellStyle name="Currency 4 7" xfId="323" xr:uid="{00000000-0005-0000-0000-000046170000}"/>
    <cellStyle name="Currency 4 8" xfId="324" xr:uid="{00000000-0005-0000-0000-000047170000}"/>
    <cellStyle name="Currency 4 9" xfId="300" xr:uid="{00000000-0005-0000-0000-000048170000}"/>
    <cellStyle name="Currency 5" xfId="11" xr:uid="{00000000-0005-0000-0000-000049170000}"/>
    <cellStyle name="Currency 5 2" xfId="325" xr:uid="{00000000-0005-0000-0000-00004A170000}"/>
    <cellStyle name="Currency 5 2 2" xfId="326" xr:uid="{00000000-0005-0000-0000-00004B170000}"/>
    <cellStyle name="Currency 5 2 2 2" xfId="327" xr:uid="{00000000-0005-0000-0000-00004C170000}"/>
    <cellStyle name="Currency 5 2 2 2 2" xfId="328" xr:uid="{00000000-0005-0000-0000-00004D170000}"/>
    <cellStyle name="Currency 5 2 2 3" xfId="329" xr:uid="{00000000-0005-0000-0000-00004E170000}"/>
    <cellStyle name="Currency 5 2 3" xfId="330" xr:uid="{00000000-0005-0000-0000-00004F170000}"/>
    <cellStyle name="Currency 5 2 3 2" xfId="331" xr:uid="{00000000-0005-0000-0000-000050170000}"/>
    <cellStyle name="Currency 5 2 4" xfId="332" xr:uid="{00000000-0005-0000-0000-000051170000}"/>
    <cellStyle name="Currency 5 3" xfId="333" xr:uid="{00000000-0005-0000-0000-000052170000}"/>
    <cellStyle name="Currency 5 3 2" xfId="334" xr:uid="{00000000-0005-0000-0000-000053170000}"/>
    <cellStyle name="Currency 5 3 2 2" xfId="335" xr:uid="{00000000-0005-0000-0000-000054170000}"/>
    <cellStyle name="Currency 5 3 3" xfId="336" xr:uid="{00000000-0005-0000-0000-000055170000}"/>
    <cellStyle name="Currency 5 4" xfId="337" xr:uid="{00000000-0005-0000-0000-000056170000}"/>
    <cellStyle name="Currency 5 4 2" xfId="338" xr:uid="{00000000-0005-0000-0000-000057170000}"/>
    <cellStyle name="Currency 5 4 2 2" xfId="339" xr:uid="{00000000-0005-0000-0000-000058170000}"/>
    <cellStyle name="Currency 5 4 3" xfId="340" xr:uid="{00000000-0005-0000-0000-000059170000}"/>
    <cellStyle name="Currency 5 5" xfId="341" xr:uid="{00000000-0005-0000-0000-00005A170000}"/>
    <cellStyle name="Currency 5 5 2" xfId="342" xr:uid="{00000000-0005-0000-0000-00005B170000}"/>
    <cellStyle name="Currency 5 5 2 2" xfId="343" xr:uid="{00000000-0005-0000-0000-00005C170000}"/>
    <cellStyle name="Currency 5 5 3" xfId="344" xr:uid="{00000000-0005-0000-0000-00005D170000}"/>
    <cellStyle name="Currency 5 6" xfId="345" xr:uid="{00000000-0005-0000-0000-00005E170000}"/>
    <cellStyle name="Currency 5 6 2" xfId="346" xr:uid="{00000000-0005-0000-0000-00005F170000}"/>
    <cellStyle name="Currency 5 7" xfId="347" xr:uid="{00000000-0005-0000-0000-000060170000}"/>
    <cellStyle name="Currency 5 8" xfId="348" xr:uid="{00000000-0005-0000-0000-000061170000}"/>
    <cellStyle name="Currency 5 9" xfId="6500" xr:uid="{00000000-0005-0000-0000-000062170000}"/>
    <cellStyle name="Currency 6" xfId="349" xr:uid="{00000000-0005-0000-0000-000063170000}"/>
    <cellStyle name="Currency 6 2" xfId="350" xr:uid="{00000000-0005-0000-0000-000064170000}"/>
    <cellStyle name="Currency 6 3" xfId="6501" xr:uid="{00000000-0005-0000-0000-000065170000}"/>
    <cellStyle name="Currency 7" xfId="351" xr:uid="{00000000-0005-0000-0000-000066170000}"/>
    <cellStyle name="Currency 7 2" xfId="6503" xr:uid="{00000000-0005-0000-0000-000067170000}"/>
    <cellStyle name="Currency 7 3" xfId="6502" xr:uid="{00000000-0005-0000-0000-000068170000}"/>
    <cellStyle name="Currency 8" xfId="352" xr:uid="{00000000-0005-0000-0000-000069170000}"/>
    <cellStyle name="Currency 8 2" xfId="6504" xr:uid="{00000000-0005-0000-0000-00006A170000}"/>
    <cellStyle name="Currency 9" xfId="353" xr:uid="{00000000-0005-0000-0000-00006B170000}"/>
    <cellStyle name="Currency 9 2" xfId="354" xr:uid="{00000000-0005-0000-0000-00006C170000}"/>
    <cellStyle name="Currency 9 3" xfId="6505" xr:uid="{00000000-0005-0000-0000-00006D170000}"/>
    <cellStyle name="Currency0" xfId="6506" xr:uid="{00000000-0005-0000-0000-00006E170000}"/>
    <cellStyle name="DRG Table" xfId="355" xr:uid="{00000000-0005-0000-0000-00006F170000}"/>
    <cellStyle name="Explanatory Text 10" xfId="6507" xr:uid="{00000000-0005-0000-0000-000070170000}"/>
    <cellStyle name="Explanatory Text 2" xfId="356" xr:uid="{00000000-0005-0000-0000-000071170000}"/>
    <cellStyle name="Explanatory Text 2 2" xfId="357" xr:uid="{00000000-0005-0000-0000-000072170000}"/>
    <cellStyle name="Explanatory Text 2 3" xfId="6508" xr:uid="{00000000-0005-0000-0000-000073170000}"/>
    <cellStyle name="Explanatory Text 3" xfId="358" xr:uid="{00000000-0005-0000-0000-000074170000}"/>
    <cellStyle name="Explanatory Text 3 2" xfId="6509" xr:uid="{00000000-0005-0000-0000-000075170000}"/>
    <cellStyle name="Explanatory Text 4" xfId="359" xr:uid="{00000000-0005-0000-0000-000076170000}"/>
    <cellStyle name="Explanatory Text 4 2" xfId="6510" xr:uid="{00000000-0005-0000-0000-000077170000}"/>
    <cellStyle name="Explanatory Text 5" xfId="6511" xr:uid="{00000000-0005-0000-0000-000078170000}"/>
    <cellStyle name="Explanatory Text 6" xfId="6512" xr:uid="{00000000-0005-0000-0000-000079170000}"/>
    <cellStyle name="Explanatory Text 7" xfId="6513" xr:uid="{00000000-0005-0000-0000-00007A170000}"/>
    <cellStyle name="Explanatory Text 8" xfId="6514" xr:uid="{00000000-0005-0000-0000-00007B170000}"/>
    <cellStyle name="Explanatory Text 9" xfId="6515" xr:uid="{00000000-0005-0000-0000-00007C170000}"/>
    <cellStyle name="Fixed2 - Style1" xfId="6516" xr:uid="{00000000-0005-0000-0000-00007D170000}"/>
    <cellStyle name="Followed Hyperlink 2" xfId="360" xr:uid="{00000000-0005-0000-0000-00007E170000}"/>
    <cellStyle name="Good 10" xfId="6517" xr:uid="{00000000-0005-0000-0000-00007F170000}"/>
    <cellStyle name="Good 2" xfId="361" xr:uid="{00000000-0005-0000-0000-000080170000}"/>
    <cellStyle name="Good 2 2" xfId="362" xr:uid="{00000000-0005-0000-0000-000081170000}"/>
    <cellStyle name="Good 2 3" xfId="6518" xr:uid="{00000000-0005-0000-0000-000082170000}"/>
    <cellStyle name="Good 3" xfId="363" xr:uid="{00000000-0005-0000-0000-000083170000}"/>
    <cellStyle name="Good 3 2" xfId="6519" xr:uid="{00000000-0005-0000-0000-000084170000}"/>
    <cellStyle name="Good 4" xfId="364" xr:uid="{00000000-0005-0000-0000-000085170000}"/>
    <cellStyle name="Good 4 2" xfId="6520" xr:uid="{00000000-0005-0000-0000-000086170000}"/>
    <cellStyle name="Good 5" xfId="6521" xr:uid="{00000000-0005-0000-0000-000087170000}"/>
    <cellStyle name="Good 6" xfId="6522" xr:uid="{00000000-0005-0000-0000-000088170000}"/>
    <cellStyle name="Good 7" xfId="6523" xr:uid="{00000000-0005-0000-0000-000089170000}"/>
    <cellStyle name="Good 8" xfId="6524" xr:uid="{00000000-0005-0000-0000-00008A170000}"/>
    <cellStyle name="Good 9" xfId="6525" xr:uid="{00000000-0005-0000-0000-00008B170000}"/>
    <cellStyle name="Heading 1 10" xfId="6526" xr:uid="{00000000-0005-0000-0000-00008C170000}"/>
    <cellStyle name="Heading 1 2" xfId="365" xr:uid="{00000000-0005-0000-0000-00008D170000}"/>
    <cellStyle name="Heading 1 2 2" xfId="366" xr:uid="{00000000-0005-0000-0000-00008E170000}"/>
    <cellStyle name="Heading 1 2 3" xfId="6527" xr:uid="{00000000-0005-0000-0000-00008F170000}"/>
    <cellStyle name="Heading 1 3" xfId="367" xr:uid="{00000000-0005-0000-0000-000090170000}"/>
    <cellStyle name="Heading 1 3 2" xfId="6528" xr:uid="{00000000-0005-0000-0000-000091170000}"/>
    <cellStyle name="Heading 1 4" xfId="368" xr:uid="{00000000-0005-0000-0000-000092170000}"/>
    <cellStyle name="Heading 1 4 2" xfId="6529" xr:uid="{00000000-0005-0000-0000-000093170000}"/>
    <cellStyle name="Heading 1 5" xfId="6530" xr:uid="{00000000-0005-0000-0000-000094170000}"/>
    <cellStyle name="Heading 1 6" xfId="6531" xr:uid="{00000000-0005-0000-0000-000095170000}"/>
    <cellStyle name="Heading 1 7" xfId="6532" xr:uid="{00000000-0005-0000-0000-000096170000}"/>
    <cellStyle name="Heading 1 8" xfId="6533" xr:uid="{00000000-0005-0000-0000-000097170000}"/>
    <cellStyle name="Heading 1 9" xfId="6534" xr:uid="{00000000-0005-0000-0000-000098170000}"/>
    <cellStyle name="Heading 2 10" xfId="6535" xr:uid="{00000000-0005-0000-0000-000099170000}"/>
    <cellStyle name="Heading 2 2" xfId="369" xr:uid="{00000000-0005-0000-0000-00009A170000}"/>
    <cellStyle name="Heading 2 2 2" xfId="370" xr:uid="{00000000-0005-0000-0000-00009B170000}"/>
    <cellStyle name="Heading 2 2 3" xfId="6536" xr:uid="{00000000-0005-0000-0000-00009C170000}"/>
    <cellStyle name="Heading 2 3" xfId="371" xr:uid="{00000000-0005-0000-0000-00009D170000}"/>
    <cellStyle name="Heading 2 3 2" xfId="6537" xr:uid="{00000000-0005-0000-0000-00009E170000}"/>
    <cellStyle name="Heading 2 4" xfId="372" xr:uid="{00000000-0005-0000-0000-00009F170000}"/>
    <cellStyle name="Heading 2 4 2" xfId="6538" xr:uid="{00000000-0005-0000-0000-0000A0170000}"/>
    <cellStyle name="Heading 2 5" xfId="6539" xr:uid="{00000000-0005-0000-0000-0000A1170000}"/>
    <cellStyle name="Heading 2 6" xfId="6540" xr:uid="{00000000-0005-0000-0000-0000A2170000}"/>
    <cellStyle name="Heading 2 7" xfId="6541" xr:uid="{00000000-0005-0000-0000-0000A3170000}"/>
    <cellStyle name="Heading 2 8" xfId="6542" xr:uid="{00000000-0005-0000-0000-0000A4170000}"/>
    <cellStyle name="Heading 2 9" xfId="6543" xr:uid="{00000000-0005-0000-0000-0000A5170000}"/>
    <cellStyle name="Heading 3 10" xfId="6544" xr:uid="{00000000-0005-0000-0000-0000A6170000}"/>
    <cellStyle name="Heading 3 2" xfId="373" xr:uid="{00000000-0005-0000-0000-0000A7170000}"/>
    <cellStyle name="Heading 3 2 2" xfId="374" xr:uid="{00000000-0005-0000-0000-0000A8170000}"/>
    <cellStyle name="Heading 3 2 3" xfId="6545" xr:uid="{00000000-0005-0000-0000-0000A9170000}"/>
    <cellStyle name="Heading 3 3" xfId="375" xr:uid="{00000000-0005-0000-0000-0000AA170000}"/>
    <cellStyle name="Heading 3 3 2" xfId="6546" xr:uid="{00000000-0005-0000-0000-0000AB170000}"/>
    <cellStyle name="Heading 3 4" xfId="376" xr:uid="{00000000-0005-0000-0000-0000AC170000}"/>
    <cellStyle name="Heading 3 4 2" xfId="6547" xr:uid="{00000000-0005-0000-0000-0000AD170000}"/>
    <cellStyle name="Heading 3 5" xfId="6548" xr:uid="{00000000-0005-0000-0000-0000AE170000}"/>
    <cellStyle name="Heading 3 6" xfId="6549" xr:uid="{00000000-0005-0000-0000-0000AF170000}"/>
    <cellStyle name="Heading 3 7" xfId="6550" xr:uid="{00000000-0005-0000-0000-0000B0170000}"/>
    <cellStyle name="Heading 3 8" xfId="6551" xr:uid="{00000000-0005-0000-0000-0000B1170000}"/>
    <cellStyle name="Heading 3 9" xfId="6552" xr:uid="{00000000-0005-0000-0000-0000B2170000}"/>
    <cellStyle name="Heading 4 10" xfId="6553" xr:uid="{00000000-0005-0000-0000-0000B3170000}"/>
    <cellStyle name="Heading 4 2" xfId="377" xr:uid="{00000000-0005-0000-0000-0000B4170000}"/>
    <cellStyle name="Heading 4 2 2" xfId="378" xr:uid="{00000000-0005-0000-0000-0000B5170000}"/>
    <cellStyle name="Heading 4 2 3" xfId="6554" xr:uid="{00000000-0005-0000-0000-0000B6170000}"/>
    <cellStyle name="Heading 4 3" xfId="379" xr:uid="{00000000-0005-0000-0000-0000B7170000}"/>
    <cellStyle name="Heading 4 3 2" xfId="6555" xr:uid="{00000000-0005-0000-0000-0000B8170000}"/>
    <cellStyle name="Heading 4 4" xfId="380" xr:uid="{00000000-0005-0000-0000-0000B9170000}"/>
    <cellStyle name="Heading 4 4 2" xfId="6556" xr:uid="{00000000-0005-0000-0000-0000BA170000}"/>
    <cellStyle name="Heading 4 5" xfId="6557" xr:uid="{00000000-0005-0000-0000-0000BB170000}"/>
    <cellStyle name="Heading 4 6" xfId="6558" xr:uid="{00000000-0005-0000-0000-0000BC170000}"/>
    <cellStyle name="Heading 4 7" xfId="6559" xr:uid="{00000000-0005-0000-0000-0000BD170000}"/>
    <cellStyle name="Heading 4 8" xfId="6560" xr:uid="{00000000-0005-0000-0000-0000BE170000}"/>
    <cellStyle name="Heading 4 9" xfId="6561" xr:uid="{00000000-0005-0000-0000-0000BF170000}"/>
    <cellStyle name="Hyperlink 2" xfId="381" xr:uid="{00000000-0005-0000-0000-0000C0170000}"/>
    <cellStyle name="Hyperlink 2 2" xfId="382" xr:uid="{00000000-0005-0000-0000-0000C1170000}"/>
    <cellStyle name="Hyperlink 3" xfId="383" xr:uid="{00000000-0005-0000-0000-0000C2170000}"/>
    <cellStyle name="Hyperlink 4" xfId="384" xr:uid="{00000000-0005-0000-0000-0000C3170000}"/>
    <cellStyle name="Hyperlink 6" xfId="6562" xr:uid="{00000000-0005-0000-0000-0000C4170000}"/>
    <cellStyle name="Hyperlink 8" xfId="6563" xr:uid="{00000000-0005-0000-0000-0000C5170000}"/>
    <cellStyle name="Input 10" xfId="6564" xr:uid="{00000000-0005-0000-0000-0000C6170000}"/>
    <cellStyle name="Input 2" xfId="385" xr:uid="{00000000-0005-0000-0000-0000C7170000}"/>
    <cellStyle name="Input 2 2" xfId="386" xr:uid="{00000000-0005-0000-0000-0000C8170000}"/>
    <cellStyle name="Input 2 2 2" xfId="387" xr:uid="{00000000-0005-0000-0000-0000C9170000}"/>
    <cellStyle name="Input 2 2 2 2" xfId="388" xr:uid="{00000000-0005-0000-0000-0000CA170000}"/>
    <cellStyle name="Input 2 2 2 2 2" xfId="389" xr:uid="{00000000-0005-0000-0000-0000CB170000}"/>
    <cellStyle name="Input 2 2 2 2 3" xfId="390" xr:uid="{00000000-0005-0000-0000-0000CC170000}"/>
    <cellStyle name="Input 2 2 2 3" xfId="391" xr:uid="{00000000-0005-0000-0000-0000CD170000}"/>
    <cellStyle name="Input 2 2 2 4" xfId="392" xr:uid="{00000000-0005-0000-0000-0000CE170000}"/>
    <cellStyle name="Input 2 2 3" xfId="393" xr:uid="{00000000-0005-0000-0000-0000CF170000}"/>
    <cellStyle name="Input 2 2 3 2" xfId="394" xr:uid="{00000000-0005-0000-0000-0000D0170000}"/>
    <cellStyle name="Input 2 2 3 3" xfId="395" xr:uid="{00000000-0005-0000-0000-0000D1170000}"/>
    <cellStyle name="Input 2 2 4" xfId="396" xr:uid="{00000000-0005-0000-0000-0000D2170000}"/>
    <cellStyle name="Input 2 2 5" xfId="397" xr:uid="{00000000-0005-0000-0000-0000D3170000}"/>
    <cellStyle name="Input 2 3" xfId="398" xr:uid="{00000000-0005-0000-0000-0000D4170000}"/>
    <cellStyle name="Input 2 3 2" xfId="399" xr:uid="{00000000-0005-0000-0000-0000D5170000}"/>
    <cellStyle name="Input 2 3 2 2" xfId="400" xr:uid="{00000000-0005-0000-0000-0000D6170000}"/>
    <cellStyle name="Input 2 3 2 3" xfId="401" xr:uid="{00000000-0005-0000-0000-0000D7170000}"/>
    <cellStyle name="Input 2 3 3" xfId="402" xr:uid="{00000000-0005-0000-0000-0000D8170000}"/>
    <cellStyle name="Input 2 3 4" xfId="403" xr:uid="{00000000-0005-0000-0000-0000D9170000}"/>
    <cellStyle name="Input 2 4" xfId="404" xr:uid="{00000000-0005-0000-0000-0000DA170000}"/>
    <cellStyle name="Input 2 5" xfId="405" xr:uid="{00000000-0005-0000-0000-0000DB170000}"/>
    <cellStyle name="Input 2 5 2" xfId="406" xr:uid="{00000000-0005-0000-0000-0000DC170000}"/>
    <cellStyle name="Input 2 5 3" xfId="407" xr:uid="{00000000-0005-0000-0000-0000DD170000}"/>
    <cellStyle name="Input 2 6" xfId="408" xr:uid="{00000000-0005-0000-0000-0000DE170000}"/>
    <cellStyle name="Input 2 7" xfId="409" xr:uid="{00000000-0005-0000-0000-0000DF170000}"/>
    <cellStyle name="Input 2 8" xfId="6565" xr:uid="{00000000-0005-0000-0000-0000E0170000}"/>
    <cellStyle name="Input 3" xfId="410" xr:uid="{00000000-0005-0000-0000-0000E1170000}"/>
    <cellStyle name="Input 3 2" xfId="411" xr:uid="{00000000-0005-0000-0000-0000E2170000}"/>
    <cellStyle name="Input 3 2 2" xfId="412" xr:uid="{00000000-0005-0000-0000-0000E3170000}"/>
    <cellStyle name="Input 3 2 2 2" xfId="413" xr:uid="{00000000-0005-0000-0000-0000E4170000}"/>
    <cellStyle name="Input 3 2 2 3" xfId="414" xr:uid="{00000000-0005-0000-0000-0000E5170000}"/>
    <cellStyle name="Input 3 2 3" xfId="415" xr:uid="{00000000-0005-0000-0000-0000E6170000}"/>
    <cellStyle name="Input 3 2 4" xfId="416" xr:uid="{00000000-0005-0000-0000-0000E7170000}"/>
    <cellStyle name="Input 3 3" xfId="417" xr:uid="{00000000-0005-0000-0000-0000E8170000}"/>
    <cellStyle name="Input 3 3 2" xfId="418" xr:uid="{00000000-0005-0000-0000-0000E9170000}"/>
    <cellStyle name="Input 3 3 3" xfId="419" xr:uid="{00000000-0005-0000-0000-0000EA170000}"/>
    <cellStyle name="Input 3 4" xfId="420" xr:uid="{00000000-0005-0000-0000-0000EB170000}"/>
    <cellStyle name="Input 3 5" xfId="421" xr:uid="{00000000-0005-0000-0000-0000EC170000}"/>
    <cellStyle name="Input 3 6" xfId="6566" xr:uid="{00000000-0005-0000-0000-0000ED170000}"/>
    <cellStyle name="Input 4" xfId="422" xr:uid="{00000000-0005-0000-0000-0000EE170000}"/>
    <cellStyle name="Input 4 2" xfId="423" xr:uid="{00000000-0005-0000-0000-0000EF170000}"/>
    <cellStyle name="Input 4 2 2" xfId="424" xr:uid="{00000000-0005-0000-0000-0000F0170000}"/>
    <cellStyle name="Input 4 2 3" xfId="425" xr:uid="{00000000-0005-0000-0000-0000F1170000}"/>
    <cellStyle name="Input 4 3" xfId="426" xr:uid="{00000000-0005-0000-0000-0000F2170000}"/>
    <cellStyle name="Input 4 4" xfId="427" xr:uid="{00000000-0005-0000-0000-0000F3170000}"/>
    <cellStyle name="Input 4 5" xfId="6567" xr:uid="{00000000-0005-0000-0000-0000F4170000}"/>
    <cellStyle name="Input 5" xfId="428" xr:uid="{00000000-0005-0000-0000-0000F5170000}"/>
    <cellStyle name="Input 5 2" xfId="429" xr:uid="{00000000-0005-0000-0000-0000F6170000}"/>
    <cellStyle name="Input 5 3" xfId="430" xr:uid="{00000000-0005-0000-0000-0000F7170000}"/>
    <cellStyle name="Input 5 4" xfId="6568" xr:uid="{00000000-0005-0000-0000-0000F8170000}"/>
    <cellStyle name="Input 6" xfId="6569" xr:uid="{00000000-0005-0000-0000-0000F9170000}"/>
    <cellStyle name="Input 7" xfId="6570" xr:uid="{00000000-0005-0000-0000-0000FA170000}"/>
    <cellStyle name="Input 8" xfId="6571" xr:uid="{00000000-0005-0000-0000-0000FB170000}"/>
    <cellStyle name="Input 8 10" xfId="6572" xr:uid="{00000000-0005-0000-0000-0000FC170000}"/>
    <cellStyle name="Input 8 10 10" xfId="6573" xr:uid="{00000000-0005-0000-0000-0000FD170000}"/>
    <cellStyle name="Input 8 10 10 2" xfId="6574" xr:uid="{00000000-0005-0000-0000-0000FE170000}"/>
    <cellStyle name="Input 8 10 11" xfId="6575" xr:uid="{00000000-0005-0000-0000-0000FF170000}"/>
    <cellStyle name="Input 8 10 11 2" xfId="6576" xr:uid="{00000000-0005-0000-0000-000000180000}"/>
    <cellStyle name="Input 8 10 12" xfId="6577" xr:uid="{00000000-0005-0000-0000-000001180000}"/>
    <cellStyle name="Input 8 10 12 2" xfId="6578" xr:uid="{00000000-0005-0000-0000-000002180000}"/>
    <cellStyle name="Input 8 10 13" xfId="6579" xr:uid="{00000000-0005-0000-0000-000003180000}"/>
    <cellStyle name="Input 8 10 13 2" xfId="6580" xr:uid="{00000000-0005-0000-0000-000004180000}"/>
    <cellStyle name="Input 8 10 14" xfId="6581" xr:uid="{00000000-0005-0000-0000-000005180000}"/>
    <cellStyle name="Input 8 10 14 2" xfId="6582" xr:uid="{00000000-0005-0000-0000-000006180000}"/>
    <cellStyle name="Input 8 10 15" xfId="6583" xr:uid="{00000000-0005-0000-0000-000007180000}"/>
    <cellStyle name="Input 8 10 15 2" xfId="6584" xr:uid="{00000000-0005-0000-0000-000008180000}"/>
    <cellStyle name="Input 8 10 16" xfId="6585" xr:uid="{00000000-0005-0000-0000-000009180000}"/>
    <cellStyle name="Input 8 10 16 2" xfId="6586" xr:uid="{00000000-0005-0000-0000-00000A180000}"/>
    <cellStyle name="Input 8 10 17" xfId="6587" xr:uid="{00000000-0005-0000-0000-00000B180000}"/>
    <cellStyle name="Input 8 10 17 2" xfId="6588" xr:uid="{00000000-0005-0000-0000-00000C180000}"/>
    <cellStyle name="Input 8 10 18" xfId="6589" xr:uid="{00000000-0005-0000-0000-00000D180000}"/>
    <cellStyle name="Input 8 10 2" xfId="6590" xr:uid="{00000000-0005-0000-0000-00000E180000}"/>
    <cellStyle name="Input 8 10 2 2" xfId="6591" xr:uid="{00000000-0005-0000-0000-00000F180000}"/>
    <cellStyle name="Input 8 10 3" xfId="6592" xr:uid="{00000000-0005-0000-0000-000010180000}"/>
    <cellStyle name="Input 8 10 3 2" xfId="6593" xr:uid="{00000000-0005-0000-0000-000011180000}"/>
    <cellStyle name="Input 8 10 4" xfId="6594" xr:uid="{00000000-0005-0000-0000-000012180000}"/>
    <cellStyle name="Input 8 10 4 2" xfId="6595" xr:uid="{00000000-0005-0000-0000-000013180000}"/>
    <cellStyle name="Input 8 10 5" xfId="6596" xr:uid="{00000000-0005-0000-0000-000014180000}"/>
    <cellStyle name="Input 8 10 5 2" xfId="6597" xr:uid="{00000000-0005-0000-0000-000015180000}"/>
    <cellStyle name="Input 8 10 6" xfId="6598" xr:uid="{00000000-0005-0000-0000-000016180000}"/>
    <cellStyle name="Input 8 10 6 2" xfId="6599" xr:uid="{00000000-0005-0000-0000-000017180000}"/>
    <cellStyle name="Input 8 10 7" xfId="6600" xr:uid="{00000000-0005-0000-0000-000018180000}"/>
    <cellStyle name="Input 8 10 7 2" xfId="6601" xr:uid="{00000000-0005-0000-0000-000019180000}"/>
    <cellStyle name="Input 8 10 8" xfId="6602" xr:uid="{00000000-0005-0000-0000-00001A180000}"/>
    <cellStyle name="Input 8 10 8 2" xfId="6603" xr:uid="{00000000-0005-0000-0000-00001B180000}"/>
    <cellStyle name="Input 8 10 9" xfId="6604" xr:uid="{00000000-0005-0000-0000-00001C180000}"/>
    <cellStyle name="Input 8 10 9 2" xfId="6605" xr:uid="{00000000-0005-0000-0000-00001D180000}"/>
    <cellStyle name="Input 8 11" xfId="6606" xr:uid="{00000000-0005-0000-0000-00001E180000}"/>
    <cellStyle name="Input 8 11 10" xfId="6607" xr:uid="{00000000-0005-0000-0000-00001F180000}"/>
    <cellStyle name="Input 8 11 10 2" xfId="6608" xr:uid="{00000000-0005-0000-0000-000020180000}"/>
    <cellStyle name="Input 8 11 11" xfId="6609" xr:uid="{00000000-0005-0000-0000-000021180000}"/>
    <cellStyle name="Input 8 11 11 2" xfId="6610" xr:uid="{00000000-0005-0000-0000-000022180000}"/>
    <cellStyle name="Input 8 11 12" xfId="6611" xr:uid="{00000000-0005-0000-0000-000023180000}"/>
    <cellStyle name="Input 8 11 12 2" xfId="6612" xr:uid="{00000000-0005-0000-0000-000024180000}"/>
    <cellStyle name="Input 8 11 13" xfId="6613" xr:uid="{00000000-0005-0000-0000-000025180000}"/>
    <cellStyle name="Input 8 11 13 2" xfId="6614" xr:uid="{00000000-0005-0000-0000-000026180000}"/>
    <cellStyle name="Input 8 11 14" xfId="6615" xr:uid="{00000000-0005-0000-0000-000027180000}"/>
    <cellStyle name="Input 8 11 14 2" xfId="6616" xr:uid="{00000000-0005-0000-0000-000028180000}"/>
    <cellStyle name="Input 8 11 15" xfId="6617" xr:uid="{00000000-0005-0000-0000-000029180000}"/>
    <cellStyle name="Input 8 11 15 2" xfId="6618" xr:uid="{00000000-0005-0000-0000-00002A180000}"/>
    <cellStyle name="Input 8 11 16" xfId="6619" xr:uid="{00000000-0005-0000-0000-00002B180000}"/>
    <cellStyle name="Input 8 11 16 2" xfId="6620" xr:uid="{00000000-0005-0000-0000-00002C180000}"/>
    <cellStyle name="Input 8 11 17" xfId="6621" xr:uid="{00000000-0005-0000-0000-00002D180000}"/>
    <cellStyle name="Input 8 11 17 2" xfId="6622" xr:uid="{00000000-0005-0000-0000-00002E180000}"/>
    <cellStyle name="Input 8 11 18" xfId="6623" xr:uid="{00000000-0005-0000-0000-00002F180000}"/>
    <cellStyle name="Input 8 11 2" xfId="6624" xr:uid="{00000000-0005-0000-0000-000030180000}"/>
    <cellStyle name="Input 8 11 2 2" xfId="6625" xr:uid="{00000000-0005-0000-0000-000031180000}"/>
    <cellStyle name="Input 8 11 3" xfId="6626" xr:uid="{00000000-0005-0000-0000-000032180000}"/>
    <cellStyle name="Input 8 11 3 2" xfId="6627" xr:uid="{00000000-0005-0000-0000-000033180000}"/>
    <cellStyle name="Input 8 11 4" xfId="6628" xr:uid="{00000000-0005-0000-0000-000034180000}"/>
    <cellStyle name="Input 8 11 4 2" xfId="6629" xr:uid="{00000000-0005-0000-0000-000035180000}"/>
    <cellStyle name="Input 8 11 5" xfId="6630" xr:uid="{00000000-0005-0000-0000-000036180000}"/>
    <cellStyle name="Input 8 11 5 2" xfId="6631" xr:uid="{00000000-0005-0000-0000-000037180000}"/>
    <cellStyle name="Input 8 11 6" xfId="6632" xr:uid="{00000000-0005-0000-0000-000038180000}"/>
    <cellStyle name="Input 8 11 6 2" xfId="6633" xr:uid="{00000000-0005-0000-0000-000039180000}"/>
    <cellStyle name="Input 8 11 7" xfId="6634" xr:uid="{00000000-0005-0000-0000-00003A180000}"/>
    <cellStyle name="Input 8 11 7 2" xfId="6635" xr:uid="{00000000-0005-0000-0000-00003B180000}"/>
    <cellStyle name="Input 8 11 8" xfId="6636" xr:uid="{00000000-0005-0000-0000-00003C180000}"/>
    <cellStyle name="Input 8 11 8 2" xfId="6637" xr:uid="{00000000-0005-0000-0000-00003D180000}"/>
    <cellStyle name="Input 8 11 9" xfId="6638" xr:uid="{00000000-0005-0000-0000-00003E180000}"/>
    <cellStyle name="Input 8 11 9 2" xfId="6639" xr:uid="{00000000-0005-0000-0000-00003F180000}"/>
    <cellStyle name="Input 8 12" xfId="6640" xr:uid="{00000000-0005-0000-0000-000040180000}"/>
    <cellStyle name="Input 8 12 10" xfId="6641" xr:uid="{00000000-0005-0000-0000-000041180000}"/>
    <cellStyle name="Input 8 12 10 2" xfId="6642" xr:uid="{00000000-0005-0000-0000-000042180000}"/>
    <cellStyle name="Input 8 12 11" xfId="6643" xr:uid="{00000000-0005-0000-0000-000043180000}"/>
    <cellStyle name="Input 8 12 11 2" xfId="6644" xr:uid="{00000000-0005-0000-0000-000044180000}"/>
    <cellStyle name="Input 8 12 12" xfId="6645" xr:uid="{00000000-0005-0000-0000-000045180000}"/>
    <cellStyle name="Input 8 12 12 2" xfId="6646" xr:uid="{00000000-0005-0000-0000-000046180000}"/>
    <cellStyle name="Input 8 12 13" xfId="6647" xr:uid="{00000000-0005-0000-0000-000047180000}"/>
    <cellStyle name="Input 8 12 13 2" xfId="6648" xr:uid="{00000000-0005-0000-0000-000048180000}"/>
    <cellStyle name="Input 8 12 14" xfId="6649" xr:uid="{00000000-0005-0000-0000-000049180000}"/>
    <cellStyle name="Input 8 12 14 2" xfId="6650" xr:uid="{00000000-0005-0000-0000-00004A180000}"/>
    <cellStyle name="Input 8 12 15" xfId="6651" xr:uid="{00000000-0005-0000-0000-00004B180000}"/>
    <cellStyle name="Input 8 12 15 2" xfId="6652" xr:uid="{00000000-0005-0000-0000-00004C180000}"/>
    <cellStyle name="Input 8 12 16" xfId="6653" xr:uid="{00000000-0005-0000-0000-00004D180000}"/>
    <cellStyle name="Input 8 12 2" xfId="6654" xr:uid="{00000000-0005-0000-0000-00004E180000}"/>
    <cellStyle name="Input 8 12 2 2" xfId="6655" xr:uid="{00000000-0005-0000-0000-00004F180000}"/>
    <cellStyle name="Input 8 12 3" xfId="6656" xr:uid="{00000000-0005-0000-0000-000050180000}"/>
    <cellStyle name="Input 8 12 3 2" xfId="6657" xr:uid="{00000000-0005-0000-0000-000051180000}"/>
    <cellStyle name="Input 8 12 4" xfId="6658" xr:uid="{00000000-0005-0000-0000-000052180000}"/>
    <cellStyle name="Input 8 12 4 2" xfId="6659" xr:uid="{00000000-0005-0000-0000-000053180000}"/>
    <cellStyle name="Input 8 12 5" xfId="6660" xr:uid="{00000000-0005-0000-0000-000054180000}"/>
    <cellStyle name="Input 8 12 5 2" xfId="6661" xr:uid="{00000000-0005-0000-0000-000055180000}"/>
    <cellStyle name="Input 8 12 6" xfId="6662" xr:uid="{00000000-0005-0000-0000-000056180000}"/>
    <cellStyle name="Input 8 12 6 2" xfId="6663" xr:uid="{00000000-0005-0000-0000-000057180000}"/>
    <cellStyle name="Input 8 12 7" xfId="6664" xr:uid="{00000000-0005-0000-0000-000058180000}"/>
    <cellStyle name="Input 8 12 7 2" xfId="6665" xr:uid="{00000000-0005-0000-0000-000059180000}"/>
    <cellStyle name="Input 8 12 8" xfId="6666" xr:uid="{00000000-0005-0000-0000-00005A180000}"/>
    <cellStyle name="Input 8 12 8 2" xfId="6667" xr:uid="{00000000-0005-0000-0000-00005B180000}"/>
    <cellStyle name="Input 8 12 9" xfId="6668" xr:uid="{00000000-0005-0000-0000-00005C180000}"/>
    <cellStyle name="Input 8 12 9 2" xfId="6669" xr:uid="{00000000-0005-0000-0000-00005D180000}"/>
    <cellStyle name="Input 8 13" xfId="6670" xr:uid="{00000000-0005-0000-0000-00005E180000}"/>
    <cellStyle name="Input 8 13 10" xfId="6671" xr:uid="{00000000-0005-0000-0000-00005F180000}"/>
    <cellStyle name="Input 8 13 10 2" xfId="6672" xr:uid="{00000000-0005-0000-0000-000060180000}"/>
    <cellStyle name="Input 8 13 11" xfId="6673" xr:uid="{00000000-0005-0000-0000-000061180000}"/>
    <cellStyle name="Input 8 13 11 2" xfId="6674" xr:uid="{00000000-0005-0000-0000-000062180000}"/>
    <cellStyle name="Input 8 13 12" xfId="6675" xr:uid="{00000000-0005-0000-0000-000063180000}"/>
    <cellStyle name="Input 8 13 12 2" xfId="6676" xr:uid="{00000000-0005-0000-0000-000064180000}"/>
    <cellStyle name="Input 8 13 13" xfId="6677" xr:uid="{00000000-0005-0000-0000-000065180000}"/>
    <cellStyle name="Input 8 13 13 2" xfId="6678" xr:uid="{00000000-0005-0000-0000-000066180000}"/>
    <cellStyle name="Input 8 13 14" xfId="6679" xr:uid="{00000000-0005-0000-0000-000067180000}"/>
    <cellStyle name="Input 8 13 14 2" xfId="6680" xr:uid="{00000000-0005-0000-0000-000068180000}"/>
    <cellStyle name="Input 8 13 15" xfId="6681" xr:uid="{00000000-0005-0000-0000-000069180000}"/>
    <cellStyle name="Input 8 13 15 2" xfId="6682" xr:uid="{00000000-0005-0000-0000-00006A180000}"/>
    <cellStyle name="Input 8 13 16" xfId="6683" xr:uid="{00000000-0005-0000-0000-00006B180000}"/>
    <cellStyle name="Input 8 13 2" xfId="6684" xr:uid="{00000000-0005-0000-0000-00006C180000}"/>
    <cellStyle name="Input 8 13 2 2" xfId="6685" xr:uid="{00000000-0005-0000-0000-00006D180000}"/>
    <cellStyle name="Input 8 13 3" xfId="6686" xr:uid="{00000000-0005-0000-0000-00006E180000}"/>
    <cellStyle name="Input 8 13 3 2" xfId="6687" xr:uid="{00000000-0005-0000-0000-00006F180000}"/>
    <cellStyle name="Input 8 13 4" xfId="6688" xr:uid="{00000000-0005-0000-0000-000070180000}"/>
    <cellStyle name="Input 8 13 4 2" xfId="6689" xr:uid="{00000000-0005-0000-0000-000071180000}"/>
    <cellStyle name="Input 8 13 5" xfId="6690" xr:uid="{00000000-0005-0000-0000-000072180000}"/>
    <cellStyle name="Input 8 13 5 2" xfId="6691" xr:uid="{00000000-0005-0000-0000-000073180000}"/>
    <cellStyle name="Input 8 13 6" xfId="6692" xr:uid="{00000000-0005-0000-0000-000074180000}"/>
    <cellStyle name="Input 8 13 6 2" xfId="6693" xr:uid="{00000000-0005-0000-0000-000075180000}"/>
    <cellStyle name="Input 8 13 7" xfId="6694" xr:uid="{00000000-0005-0000-0000-000076180000}"/>
    <cellStyle name="Input 8 13 7 2" xfId="6695" xr:uid="{00000000-0005-0000-0000-000077180000}"/>
    <cellStyle name="Input 8 13 8" xfId="6696" xr:uid="{00000000-0005-0000-0000-000078180000}"/>
    <cellStyle name="Input 8 13 8 2" xfId="6697" xr:uid="{00000000-0005-0000-0000-000079180000}"/>
    <cellStyle name="Input 8 13 9" xfId="6698" xr:uid="{00000000-0005-0000-0000-00007A180000}"/>
    <cellStyle name="Input 8 13 9 2" xfId="6699" xr:uid="{00000000-0005-0000-0000-00007B180000}"/>
    <cellStyle name="Input 8 14" xfId="6700" xr:uid="{00000000-0005-0000-0000-00007C180000}"/>
    <cellStyle name="Input 8 14 10" xfId="6701" xr:uid="{00000000-0005-0000-0000-00007D180000}"/>
    <cellStyle name="Input 8 14 10 2" xfId="6702" xr:uid="{00000000-0005-0000-0000-00007E180000}"/>
    <cellStyle name="Input 8 14 11" xfId="6703" xr:uid="{00000000-0005-0000-0000-00007F180000}"/>
    <cellStyle name="Input 8 14 11 2" xfId="6704" xr:uid="{00000000-0005-0000-0000-000080180000}"/>
    <cellStyle name="Input 8 14 12" xfId="6705" xr:uid="{00000000-0005-0000-0000-000081180000}"/>
    <cellStyle name="Input 8 14 12 2" xfId="6706" xr:uid="{00000000-0005-0000-0000-000082180000}"/>
    <cellStyle name="Input 8 14 13" xfId="6707" xr:uid="{00000000-0005-0000-0000-000083180000}"/>
    <cellStyle name="Input 8 14 13 2" xfId="6708" xr:uid="{00000000-0005-0000-0000-000084180000}"/>
    <cellStyle name="Input 8 14 14" xfId="6709" xr:uid="{00000000-0005-0000-0000-000085180000}"/>
    <cellStyle name="Input 8 14 14 2" xfId="6710" xr:uid="{00000000-0005-0000-0000-000086180000}"/>
    <cellStyle name="Input 8 14 15" xfId="6711" xr:uid="{00000000-0005-0000-0000-000087180000}"/>
    <cellStyle name="Input 8 14 2" xfId="6712" xr:uid="{00000000-0005-0000-0000-000088180000}"/>
    <cellStyle name="Input 8 14 2 2" xfId="6713" xr:uid="{00000000-0005-0000-0000-000089180000}"/>
    <cellStyle name="Input 8 14 3" xfId="6714" xr:uid="{00000000-0005-0000-0000-00008A180000}"/>
    <cellStyle name="Input 8 14 3 2" xfId="6715" xr:uid="{00000000-0005-0000-0000-00008B180000}"/>
    <cellStyle name="Input 8 14 4" xfId="6716" xr:uid="{00000000-0005-0000-0000-00008C180000}"/>
    <cellStyle name="Input 8 14 4 2" xfId="6717" xr:uid="{00000000-0005-0000-0000-00008D180000}"/>
    <cellStyle name="Input 8 14 5" xfId="6718" xr:uid="{00000000-0005-0000-0000-00008E180000}"/>
    <cellStyle name="Input 8 14 5 2" xfId="6719" xr:uid="{00000000-0005-0000-0000-00008F180000}"/>
    <cellStyle name="Input 8 14 6" xfId="6720" xr:uid="{00000000-0005-0000-0000-000090180000}"/>
    <cellStyle name="Input 8 14 6 2" xfId="6721" xr:uid="{00000000-0005-0000-0000-000091180000}"/>
    <cellStyle name="Input 8 14 7" xfId="6722" xr:uid="{00000000-0005-0000-0000-000092180000}"/>
    <cellStyle name="Input 8 14 7 2" xfId="6723" xr:uid="{00000000-0005-0000-0000-000093180000}"/>
    <cellStyle name="Input 8 14 8" xfId="6724" xr:uid="{00000000-0005-0000-0000-000094180000}"/>
    <cellStyle name="Input 8 14 8 2" xfId="6725" xr:uid="{00000000-0005-0000-0000-000095180000}"/>
    <cellStyle name="Input 8 14 9" xfId="6726" xr:uid="{00000000-0005-0000-0000-000096180000}"/>
    <cellStyle name="Input 8 14 9 2" xfId="6727" xr:uid="{00000000-0005-0000-0000-000097180000}"/>
    <cellStyle name="Input 8 15" xfId="6728" xr:uid="{00000000-0005-0000-0000-000098180000}"/>
    <cellStyle name="Input 8 15 2" xfId="6729" xr:uid="{00000000-0005-0000-0000-000099180000}"/>
    <cellStyle name="Input 8 16" xfId="6730" xr:uid="{00000000-0005-0000-0000-00009A180000}"/>
    <cellStyle name="Input 8 16 2" xfId="6731" xr:uid="{00000000-0005-0000-0000-00009B180000}"/>
    <cellStyle name="Input 8 17" xfId="6732" xr:uid="{00000000-0005-0000-0000-00009C180000}"/>
    <cellStyle name="Input 8 17 2" xfId="6733" xr:uid="{00000000-0005-0000-0000-00009D180000}"/>
    <cellStyle name="Input 8 18" xfId="6734" xr:uid="{00000000-0005-0000-0000-00009E180000}"/>
    <cellStyle name="Input 8 18 2" xfId="6735" xr:uid="{00000000-0005-0000-0000-00009F180000}"/>
    <cellStyle name="Input 8 19" xfId="6736" xr:uid="{00000000-0005-0000-0000-0000A0180000}"/>
    <cellStyle name="Input 8 19 2" xfId="6737" xr:uid="{00000000-0005-0000-0000-0000A1180000}"/>
    <cellStyle name="Input 8 2" xfId="6738" xr:uid="{00000000-0005-0000-0000-0000A2180000}"/>
    <cellStyle name="Input 8 2 10" xfId="6739" xr:uid="{00000000-0005-0000-0000-0000A3180000}"/>
    <cellStyle name="Input 8 2 10 10" xfId="6740" xr:uid="{00000000-0005-0000-0000-0000A4180000}"/>
    <cellStyle name="Input 8 2 10 10 2" xfId="6741" xr:uid="{00000000-0005-0000-0000-0000A5180000}"/>
    <cellStyle name="Input 8 2 10 11" xfId="6742" xr:uid="{00000000-0005-0000-0000-0000A6180000}"/>
    <cellStyle name="Input 8 2 10 11 2" xfId="6743" xr:uid="{00000000-0005-0000-0000-0000A7180000}"/>
    <cellStyle name="Input 8 2 10 12" xfId="6744" xr:uid="{00000000-0005-0000-0000-0000A8180000}"/>
    <cellStyle name="Input 8 2 10 12 2" xfId="6745" xr:uid="{00000000-0005-0000-0000-0000A9180000}"/>
    <cellStyle name="Input 8 2 10 13" xfId="6746" xr:uid="{00000000-0005-0000-0000-0000AA180000}"/>
    <cellStyle name="Input 8 2 10 13 2" xfId="6747" xr:uid="{00000000-0005-0000-0000-0000AB180000}"/>
    <cellStyle name="Input 8 2 10 14" xfId="6748" xr:uid="{00000000-0005-0000-0000-0000AC180000}"/>
    <cellStyle name="Input 8 2 10 14 2" xfId="6749" xr:uid="{00000000-0005-0000-0000-0000AD180000}"/>
    <cellStyle name="Input 8 2 10 15" xfId="6750" xr:uid="{00000000-0005-0000-0000-0000AE180000}"/>
    <cellStyle name="Input 8 2 10 15 2" xfId="6751" xr:uid="{00000000-0005-0000-0000-0000AF180000}"/>
    <cellStyle name="Input 8 2 10 16" xfId="6752" xr:uid="{00000000-0005-0000-0000-0000B0180000}"/>
    <cellStyle name="Input 8 2 10 16 2" xfId="6753" xr:uid="{00000000-0005-0000-0000-0000B1180000}"/>
    <cellStyle name="Input 8 2 10 17" xfId="6754" xr:uid="{00000000-0005-0000-0000-0000B2180000}"/>
    <cellStyle name="Input 8 2 10 17 2" xfId="6755" xr:uid="{00000000-0005-0000-0000-0000B3180000}"/>
    <cellStyle name="Input 8 2 10 18" xfId="6756" xr:uid="{00000000-0005-0000-0000-0000B4180000}"/>
    <cellStyle name="Input 8 2 10 2" xfId="6757" xr:uid="{00000000-0005-0000-0000-0000B5180000}"/>
    <cellStyle name="Input 8 2 10 2 2" xfId="6758" xr:uid="{00000000-0005-0000-0000-0000B6180000}"/>
    <cellStyle name="Input 8 2 10 3" xfId="6759" xr:uid="{00000000-0005-0000-0000-0000B7180000}"/>
    <cellStyle name="Input 8 2 10 3 2" xfId="6760" xr:uid="{00000000-0005-0000-0000-0000B8180000}"/>
    <cellStyle name="Input 8 2 10 4" xfId="6761" xr:uid="{00000000-0005-0000-0000-0000B9180000}"/>
    <cellStyle name="Input 8 2 10 4 2" xfId="6762" xr:uid="{00000000-0005-0000-0000-0000BA180000}"/>
    <cellStyle name="Input 8 2 10 5" xfId="6763" xr:uid="{00000000-0005-0000-0000-0000BB180000}"/>
    <cellStyle name="Input 8 2 10 5 2" xfId="6764" xr:uid="{00000000-0005-0000-0000-0000BC180000}"/>
    <cellStyle name="Input 8 2 10 6" xfId="6765" xr:uid="{00000000-0005-0000-0000-0000BD180000}"/>
    <cellStyle name="Input 8 2 10 6 2" xfId="6766" xr:uid="{00000000-0005-0000-0000-0000BE180000}"/>
    <cellStyle name="Input 8 2 10 7" xfId="6767" xr:uid="{00000000-0005-0000-0000-0000BF180000}"/>
    <cellStyle name="Input 8 2 10 7 2" xfId="6768" xr:uid="{00000000-0005-0000-0000-0000C0180000}"/>
    <cellStyle name="Input 8 2 10 8" xfId="6769" xr:uid="{00000000-0005-0000-0000-0000C1180000}"/>
    <cellStyle name="Input 8 2 10 8 2" xfId="6770" xr:uid="{00000000-0005-0000-0000-0000C2180000}"/>
    <cellStyle name="Input 8 2 10 9" xfId="6771" xr:uid="{00000000-0005-0000-0000-0000C3180000}"/>
    <cellStyle name="Input 8 2 10 9 2" xfId="6772" xr:uid="{00000000-0005-0000-0000-0000C4180000}"/>
    <cellStyle name="Input 8 2 11" xfId="6773" xr:uid="{00000000-0005-0000-0000-0000C5180000}"/>
    <cellStyle name="Input 8 2 11 10" xfId="6774" xr:uid="{00000000-0005-0000-0000-0000C6180000}"/>
    <cellStyle name="Input 8 2 11 10 2" xfId="6775" xr:uid="{00000000-0005-0000-0000-0000C7180000}"/>
    <cellStyle name="Input 8 2 11 11" xfId="6776" xr:uid="{00000000-0005-0000-0000-0000C8180000}"/>
    <cellStyle name="Input 8 2 11 11 2" xfId="6777" xr:uid="{00000000-0005-0000-0000-0000C9180000}"/>
    <cellStyle name="Input 8 2 11 12" xfId="6778" xr:uid="{00000000-0005-0000-0000-0000CA180000}"/>
    <cellStyle name="Input 8 2 11 12 2" xfId="6779" xr:uid="{00000000-0005-0000-0000-0000CB180000}"/>
    <cellStyle name="Input 8 2 11 13" xfId="6780" xr:uid="{00000000-0005-0000-0000-0000CC180000}"/>
    <cellStyle name="Input 8 2 11 13 2" xfId="6781" xr:uid="{00000000-0005-0000-0000-0000CD180000}"/>
    <cellStyle name="Input 8 2 11 14" xfId="6782" xr:uid="{00000000-0005-0000-0000-0000CE180000}"/>
    <cellStyle name="Input 8 2 11 14 2" xfId="6783" xr:uid="{00000000-0005-0000-0000-0000CF180000}"/>
    <cellStyle name="Input 8 2 11 15" xfId="6784" xr:uid="{00000000-0005-0000-0000-0000D0180000}"/>
    <cellStyle name="Input 8 2 11 15 2" xfId="6785" xr:uid="{00000000-0005-0000-0000-0000D1180000}"/>
    <cellStyle name="Input 8 2 11 16" xfId="6786" xr:uid="{00000000-0005-0000-0000-0000D2180000}"/>
    <cellStyle name="Input 8 2 11 2" xfId="6787" xr:uid="{00000000-0005-0000-0000-0000D3180000}"/>
    <cellStyle name="Input 8 2 11 2 2" xfId="6788" xr:uid="{00000000-0005-0000-0000-0000D4180000}"/>
    <cellStyle name="Input 8 2 11 3" xfId="6789" xr:uid="{00000000-0005-0000-0000-0000D5180000}"/>
    <cellStyle name="Input 8 2 11 3 2" xfId="6790" xr:uid="{00000000-0005-0000-0000-0000D6180000}"/>
    <cellStyle name="Input 8 2 11 4" xfId="6791" xr:uid="{00000000-0005-0000-0000-0000D7180000}"/>
    <cellStyle name="Input 8 2 11 4 2" xfId="6792" xr:uid="{00000000-0005-0000-0000-0000D8180000}"/>
    <cellStyle name="Input 8 2 11 5" xfId="6793" xr:uid="{00000000-0005-0000-0000-0000D9180000}"/>
    <cellStyle name="Input 8 2 11 5 2" xfId="6794" xr:uid="{00000000-0005-0000-0000-0000DA180000}"/>
    <cellStyle name="Input 8 2 11 6" xfId="6795" xr:uid="{00000000-0005-0000-0000-0000DB180000}"/>
    <cellStyle name="Input 8 2 11 6 2" xfId="6796" xr:uid="{00000000-0005-0000-0000-0000DC180000}"/>
    <cellStyle name="Input 8 2 11 7" xfId="6797" xr:uid="{00000000-0005-0000-0000-0000DD180000}"/>
    <cellStyle name="Input 8 2 11 7 2" xfId="6798" xr:uid="{00000000-0005-0000-0000-0000DE180000}"/>
    <cellStyle name="Input 8 2 11 8" xfId="6799" xr:uid="{00000000-0005-0000-0000-0000DF180000}"/>
    <cellStyle name="Input 8 2 11 8 2" xfId="6800" xr:uid="{00000000-0005-0000-0000-0000E0180000}"/>
    <cellStyle name="Input 8 2 11 9" xfId="6801" xr:uid="{00000000-0005-0000-0000-0000E1180000}"/>
    <cellStyle name="Input 8 2 11 9 2" xfId="6802" xr:uid="{00000000-0005-0000-0000-0000E2180000}"/>
    <cellStyle name="Input 8 2 12" xfId="6803" xr:uid="{00000000-0005-0000-0000-0000E3180000}"/>
    <cellStyle name="Input 8 2 12 10" xfId="6804" xr:uid="{00000000-0005-0000-0000-0000E4180000}"/>
    <cellStyle name="Input 8 2 12 10 2" xfId="6805" xr:uid="{00000000-0005-0000-0000-0000E5180000}"/>
    <cellStyle name="Input 8 2 12 11" xfId="6806" xr:uid="{00000000-0005-0000-0000-0000E6180000}"/>
    <cellStyle name="Input 8 2 12 11 2" xfId="6807" xr:uid="{00000000-0005-0000-0000-0000E7180000}"/>
    <cellStyle name="Input 8 2 12 12" xfId="6808" xr:uid="{00000000-0005-0000-0000-0000E8180000}"/>
    <cellStyle name="Input 8 2 12 12 2" xfId="6809" xr:uid="{00000000-0005-0000-0000-0000E9180000}"/>
    <cellStyle name="Input 8 2 12 13" xfId="6810" xr:uid="{00000000-0005-0000-0000-0000EA180000}"/>
    <cellStyle name="Input 8 2 12 13 2" xfId="6811" xr:uid="{00000000-0005-0000-0000-0000EB180000}"/>
    <cellStyle name="Input 8 2 12 14" xfId="6812" xr:uid="{00000000-0005-0000-0000-0000EC180000}"/>
    <cellStyle name="Input 8 2 12 14 2" xfId="6813" xr:uid="{00000000-0005-0000-0000-0000ED180000}"/>
    <cellStyle name="Input 8 2 12 15" xfId="6814" xr:uid="{00000000-0005-0000-0000-0000EE180000}"/>
    <cellStyle name="Input 8 2 12 15 2" xfId="6815" xr:uid="{00000000-0005-0000-0000-0000EF180000}"/>
    <cellStyle name="Input 8 2 12 16" xfId="6816" xr:uid="{00000000-0005-0000-0000-0000F0180000}"/>
    <cellStyle name="Input 8 2 12 2" xfId="6817" xr:uid="{00000000-0005-0000-0000-0000F1180000}"/>
    <cellStyle name="Input 8 2 12 2 2" xfId="6818" xr:uid="{00000000-0005-0000-0000-0000F2180000}"/>
    <cellStyle name="Input 8 2 12 3" xfId="6819" xr:uid="{00000000-0005-0000-0000-0000F3180000}"/>
    <cellStyle name="Input 8 2 12 3 2" xfId="6820" xr:uid="{00000000-0005-0000-0000-0000F4180000}"/>
    <cellStyle name="Input 8 2 12 4" xfId="6821" xr:uid="{00000000-0005-0000-0000-0000F5180000}"/>
    <cellStyle name="Input 8 2 12 4 2" xfId="6822" xr:uid="{00000000-0005-0000-0000-0000F6180000}"/>
    <cellStyle name="Input 8 2 12 5" xfId="6823" xr:uid="{00000000-0005-0000-0000-0000F7180000}"/>
    <cellStyle name="Input 8 2 12 5 2" xfId="6824" xr:uid="{00000000-0005-0000-0000-0000F8180000}"/>
    <cellStyle name="Input 8 2 12 6" xfId="6825" xr:uid="{00000000-0005-0000-0000-0000F9180000}"/>
    <cellStyle name="Input 8 2 12 6 2" xfId="6826" xr:uid="{00000000-0005-0000-0000-0000FA180000}"/>
    <cellStyle name="Input 8 2 12 7" xfId="6827" xr:uid="{00000000-0005-0000-0000-0000FB180000}"/>
    <cellStyle name="Input 8 2 12 7 2" xfId="6828" xr:uid="{00000000-0005-0000-0000-0000FC180000}"/>
    <cellStyle name="Input 8 2 12 8" xfId="6829" xr:uid="{00000000-0005-0000-0000-0000FD180000}"/>
    <cellStyle name="Input 8 2 12 8 2" xfId="6830" xr:uid="{00000000-0005-0000-0000-0000FE180000}"/>
    <cellStyle name="Input 8 2 12 9" xfId="6831" xr:uid="{00000000-0005-0000-0000-0000FF180000}"/>
    <cellStyle name="Input 8 2 12 9 2" xfId="6832" xr:uid="{00000000-0005-0000-0000-000000190000}"/>
    <cellStyle name="Input 8 2 13" xfId="6833" xr:uid="{00000000-0005-0000-0000-000001190000}"/>
    <cellStyle name="Input 8 2 13 10" xfId="6834" xr:uid="{00000000-0005-0000-0000-000002190000}"/>
    <cellStyle name="Input 8 2 13 10 2" xfId="6835" xr:uid="{00000000-0005-0000-0000-000003190000}"/>
    <cellStyle name="Input 8 2 13 11" xfId="6836" xr:uid="{00000000-0005-0000-0000-000004190000}"/>
    <cellStyle name="Input 8 2 13 11 2" xfId="6837" xr:uid="{00000000-0005-0000-0000-000005190000}"/>
    <cellStyle name="Input 8 2 13 12" xfId="6838" xr:uid="{00000000-0005-0000-0000-000006190000}"/>
    <cellStyle name="Input 8 2 13 12 2" xfId="6839" xr:uid="{00000000-0005-0000-0000-000007190000}"/>
    <cellStyle name="Input 8 2 13 13" xfId="6840" xr:uid="{00000000-0005-0000-0000-000008190000}"/>
    <cellStyle name="Input 8 2 13 13 2" xfId="6841" xr:uid="{00000000-0005-0000-0000-000009190000}"/>
    <cellStyle name="Input 8 2 13 14" xfId="6842" xr:uid="{00000000-0005-0000-0000-00000A190000}"/>
    <cellStyle name="Input 8 2 13 14 2" xfId="6843" xr:uid="{00000000-0005-0000-0000-00000B190000}"/>
    <cellStyle name="Input 8 2 13 15" xfId="6844" xr:uid="{00000000-0005-0000-0000-00000C190000}"/>
    <cellStyle name="Input 8 2 13 2" xfId="6845" xr:uid="{00000000-0005-0000-0000-00000D190000}"/>
    <cellStyle name="Input 8 2 13 2 2" xfId="6846" xr:uid="{00000000-0005-0000-0000-00000E190000}"/>
    <cellStyle name="Input 8 2 13 3" xfId="6847" xr:uid="{00000000-0005-0000-0000-00000F190000}"/>
    <cellStyle name="Input 8 2 13 3 2" xfId="6848" xr:uid="{00000000-0005-0000-0000-000010190000}"/>
    <cellStyle name="Input 8 2 13 4" xfId="6849" xr:uid="{00000000-0005-0000-0000-000011190000}"/>
    <cellStyle name="Input 8 2 13 4 2" xfId="6850" xr:uid="{00000000-0005-0000-0000-000012190000}"/>
    <cellStyle name="Input 8 2 13 5" xfId="6851" xr:uid="{00000000-0005-0000-0000-000013190000}"/>
    <cellStyle name="Input 8 2 13 5 2" xfId="6852" xr:uid="{00000000-0005-0000-0000-000014190000}"/>
    <cellStyle name="Input 8 2 13 6" xfId="6853" xr:uid="{00000000-0005-0000-0000-000015190000}"/>
    <cellStyle name="Input 8 2 13 6 2" xfId="6854" xr:uid="{00000000-0005-0000-0000-000016190000}"/>
    <cellStyle name="Input 8 2 13 7" xfId="6855" xr:uid="{00000000-0005-0000-0000-000017190000}"/>
    <cellStyle name="Input 8 2 13 7 2" xfId="6856" xr:uid="{00000000-0005-0000-0000-000018190000}"/>
    <cellStyle name="Input 8 2 13 8" xfId="6857" xr:uid="{00000000-0005-0000-0000-000019190000}"/>
    <cellStyle name="Input 8 2 13 8 2" xfId="6858" xr:uid="{00000000-0005-0000-0000-00001A190000}"/>
    <cellStyle name="Input 8 2 13 9" xfId="6859" xr:uid="{00000000-0005-0000-0000-00001B190000}"/>
    <cellStyle name="Input 8 2 13 9 2" xfId="6860" xr:uid="{00000000-0005-0000-0000-00001C190000}"/>
    <cellStyle name="Input 8 2 14" xfId="6861" xr:uid="{00000000-0005-0000-0000-00001D190000}"/>
    <cellStyle name="Input 8 2 14 2" xfId="6862" xr:uid="{00000000-0005-0000-0000-00001E190000}"/>
    <cellStyle name="Input 8 2 15" xfId="6863" xr:uid="{00000000-0005-0000-0000-00001F190000}"/>
    <cellStyle name="Input 8 2 15 2" xfId="6864" xr:uid="{00000000-0005-0000-0000-000020190000}"/>
    <cellStyle name="Input 8 2 16" xfId="6865" xr:uid="{00000000-0005-0000-0000-000021190000}"/>
    <cellStyle name="Input 8 2 16 2" xfId="6866" xr:uid="{00000000-0005-0000-0000-000022190000}"/>
    <cellStyle name="Input 8 2 17" xfId="6867" xr:uid="{00000000-0005-0000-0000-000023190000}"/>
    <cellStyle name="Input 8 2 17 2" xfId="6868" xr:uid="{00000000-0005-0000-0000-000024190000}"/>
    <cellStyle name="Input 8 2 18" xfId="6869" xr:uid="{00000000-0005-0000-0000-000025190000}"/>
    <cellStyle name="Input 8 2 18 2" xfId="6870" xr:uid="{00000000-0005-0000-0000-000026190000}"/>
    <cellStyle name="Input 8 2 19" xfId="6871" xr:uid="{00000000-0005-0000-0000-000027190000}"/>
    <cellStyle name="Input 8 2 19 2" xfId="6872" xr:uid="{00000000-0005-0000-0000-000028190000}"/>
    <cellStyle name="Input 8 2 2" xfId="6873" xr:uid="{00000000-0005-0000-0000-000029190000}"/>
    <cellStyle name="Input 8 2 2 10" xfId="6874" xr:uid="{00000000-0005-0000-0000-00002A190000}"/>
    <cellStyle name="Input 8 2 2 10 2" xfId="6875" xr:uid="{00000000-0005-0000-0000-00002B190000}"/>
    <cellStyle name="Input 8 2 2 11" xfId="6876" xr:uid="{00000000-0005-0000-0000-00002C190000}"/>
    <cellStyle name="Input 8 2 2 11 2" xfId="6877" xr:uid="{00000000-0005-0000-0000-00002D190000}"/>
    <cellStyle name="Input 8 2 2 12" xfId="6878" xr:uid="{00000000-0005-0000-0000-00002E190000}"/>
    <cellStyle name="Input 8 2 2 12 2" xfId="6879" xr:uid="{00000000-0005-0000-0000-00002F190000}"/>
    <cellStyle name="Input 8 2 2 13" xfId="6880" xr:uid="{00000000-0005-0000-0000-000030190000}"/>
    <cellStyle name="Input 8 2 2 13 2" xfId="6881" xr:uid="{00000000-0005-0000-0000-000031190000}"/>
    <cellStyle name="Input 8 2 2 14" xfId="6882" xr:uid="{00000000-0005-0000-0000-000032190000}"/>
    <cellStyle name="Input 8 2 2 14 2" xfId="6883" xr:uid="{00000000-0005-0000-0000-000033190000}"/>
    <cellStyle name="Input 8 2 2 15" xfId="6884" xr:uid="{00000000-0005-0000-0000-000034190000}"/>
    <cellStyle name="Input 8 2 2 15 2" xfId="6885" xr:uid="{00000000-0005-0000-0000-000035190000}"/>
    <cellStyle name="Input 8 2 2 16" xfId="6886" xr:uid="{00000000-0005-0000-0000-000036190000}"/>
    <cellStyle name="Input 8 2 2 16 2" xfId="6887" xr:uid="{00000000-0005-0000-0000-000037190000}"/>
    <cellStyle name="Input 8 2 2 17" xfId="6888" xr:uid="{00000000-0005-0000-0000-000038190000}"/>
    <cellStyle name="Input 8 2 2 17 2" xfId="6889" xr:uid="{00000000-0005-0000-0000-000039190000}"/>
    <cellStyle name="Input 8 2 2 18" xfId="6890" xr:uid="{00000000-0005-0000-0000-00003A190000}"/>
    <cellStyle name="Input 8 2 2 18 2" xfId="6891" xr:uid="{00000000-0005-0000-0000-00003B190000}"/>
    <cellStyle name="Input 8 2 2 19" xfId="6892" xr:uid="{00000000-0005-0000-0000-00003C190000}"/>
    <cellStyle name="Input 8 2 2 19 2" xfId="6893" xr:uid="{00000000-0005-0000-0000-00003D190000}"/>
    <cellStyle name="Input 8 2 2 2" xfId="6894" xr:uid="{00000000-0005-0000-0000-00003E190000}"/>
    <cellStyle name="Input 8 2 2 2 10" xfId="6895" xr:uid="{00000000-0005-0000-0000-00003F190000}"/>
    <cellStyle name="Input 8 2 2 2 10 2" xfId="6896" xr:uid="{00000000-0005-0000-0000-000040190000}"/>
    <cellStyle name="Input 8 2 2 2 11" xfId="6897" xr:uid="{00000000-0005-0000-0000-000041190000}"/>
    <cellStyle name="Input 8 2 2 2 11 2" xfId="6898" xr:uid="{00000000-0005-0000-0000-000042190000}"/>
    <cellStyle name="Input 8 2 2 2 12" xfId="6899" xr:uid="{00000000-0005-0000-0000-000043190000}"/>
    <cellStyle name="Input 8 2 2 2 12 2" xfId="6900" xr:uid="{00000000-0005-0000-0000-000044190000}"/>
    <cellStyle name="Input 8 2 2 2 13" xfId="6901" xr:uid="{00000000-0005-0000-0000-000045190000}"/>
    <cellStyle name="Input 8 2 2 2 13 2" xfId="6902" xr:uid="{00000000-0005-0000-0000-000046190000}"/>
    <cellStyle name="Input 8 2 2 2 14" xfId="6903" xr:uid="{00000000-0005-0000-0000-000047190000}"/>
    <cellStyle name="Input 8 2 2 2 14 2" xfId="6904" xr:uid="{00000000-0005-0000-0000-000048190000}"/>
    <cellStyle name="Input 8 2 2 2 15" xfId="6905" xr:uid="{00000000-0005-0000-0000-000049190000}"/>
    <cellStyle name="Input 8 2 2 2 15 2" xfId="6906" xr:uid="{00000000-0005-0000-0000-00004A190000}"/>
    <cellStyle name="Input 8 2 2 2 16" xfId="6907" xr:uid="{00000000-0005-0000-0000-00004B190000}"/>
    <cellStyle name="Input 8 2 2 2 16 2" xfId="6908" xr:uid="{00000000-0005-0000-0000-00004C190000}"/>
    <cellStyle name="Input 8 2 2 2 17" xfId="6909" xr:uid="{00000000-0005-0000-0000-00004D190000}"/>
    <cellStyle name="Input 8 2 2 2 17 2" xfId="6910" xr:uid="{00000000-0005-0000-0000-00004E190000}"/>
    <cellStyle name="Input 8 2 2 2 18" xfId="6911" xr:uid="{00000000-0005-0000-0000-00004F190000}"/>
    <cellStyle name="Input 8 2 2 2 18 2" xfId="6912" xr:uid="{00000000-0005-0000-0000-000050190000}"/>
    <cellStyle name="Input 8 2 2 2 19" xfId="6913" xr:uid="{00000000-0005-0000-0000-000051190000}"/>
    <cellStyle name="Input 8 2 2 2 2" xfId="6914" xr:uid="{00000000-0005-0000-0000-000052190000}"/>
    <cellStyle name="Input 8 2 2 2 2 2" xfId="6915" xr:uid="{00000000-0005-0000-0000-000053190000}"/>
    <cellStyle name="Input 8 2 2 2 3" xfId="6916" xr:uid="{00000000-0005-0000-0000-000054190000}"/>
    <cellStyle name="Input 8 2 2 2 3 2" xfId="6917" xr:uid="{00000000-0005-0000-0000-000055190000}"/>
    <cellStyle name="Input 8 2 2 2 4" xfId="6918" xr:uid="{00000000-0005-0000-0000-000056190000}"/>
    <cellStyle name="Input 8 2 2 2 4 2" xfId="6919" xr:uid="{00000000-0005-0000-0000-000057190000}"/>
    <cellStyle name="Input 8 2 2 2 5" xfId="6920" xr:uid="{00000000-0005-0000-0000-000058190000}"/>
    <cellStyle name="Input 8 2 2 2 5 2" xfId="6921" xr:uid="{00000000-0005-0000-0000-000059190000}"/>
    <cellStyle name="Input 8 2 2 2 6" xfId="6922" xr:uid="{00000000-0005-0000-0000-00005A190000}"/>
    <cellStyle name="Input 8 2 2 2 6 2" xfId="6923" xr:uid="{00000000-0005-0000-0000-00005B190000}"/>
    <cellStyle name="Input 8 2 2 2 7" xfId="6924" xr:uid="{00000000-0005-0000-0000-00005C190000}"/>
    <cellStyle name="Input 8 2 2 2 7 2" xfId="6925" xr:uid="{00000000-0005-0000-0000-00005D190000}"/>
    <cellStyle name="Input 8 2 2 2 8" xfId="6926" xr:uid="{00000000-0005-0000-0000-00005E190000}"/>
    <cellStyle name="Input 8 2 2 2 8 2" xfId="6927" xr:uid="{00000000-0005-0000-0000-00005F190000}"/>
    <cellStyle name="Input 8 2 2 2 9" xfId="6928" xr:uid="{00000000-0005-0000-0000-000060190000}"/>
    <cellStyle name="Input 8 2 2 2 9 2" xfId="6929" xr:uid="{00000000-0005-0000-0000-000061190000}"/>
    <cellStyle name="Input 8 2 2 20" xfId="6930" xr:uid="{00000000-0005-0000-0000-000062190000}"/>
    <cellStyle name="Input 8 2 2 3" xfId="6931" xr:uid="{00000000-0005-0000-0000-000063190000}"/>
    <cellStyle name="Input 8 2 2 3 10" xfId="6932" xr:uid="{00000000-0005-0000-0000-000064190000}"/>
    <cellStyle name="Input 8 2 2 3 10 2" xfId="6933" xr:uid="{00000000-0005-0000-0000-000065190000}"/>
    <cellStyle name="Input 8 2 2 3 11" xfId="6934" xr:uid="{00000000-0005-0000-0000-000066190000}"/>
    <cellStyle name="Input 8 2 2 3 11 2" xfId="6935" xr:uid="{00000000-0005-0000-0000-000067190000}"/>
    <cellStyle name="Input 8 2 2 3 12" xfId="6936" xr:uid="{00000000-0005-0000-0000-000068190000}"/>
    <cellStyle name="Input 8 2 2 3 12 2" xfId="6937" xr:uid="{00000000-0005-0000-0000-000069190000}"/>
    <cellStyle name="Input 8 2 2 3 13" xfId="6938" xr:uid="{00000000-0005-0000-0000-00006A190000}"/>
    <cellStyle name="Input 8 2 2 3 13 2" xfId="6939" xr:uid="{00000000-0005-0000-0000-00006B190000}"/>
    <cellStyle name="Input 8 2 2 3 14" xfId="6940" xr:uid="{00000000-0005-0000-0000-00006C190000}"/>
    <cellStyle name="Input 8 2 2 3 14 2" xfId="6941" xr:uid="{00000000-0005-0000-0000-00006D190000}"/>
    <cellStyle name="Input 8 2 2 3 15" xfId="6942" xr:uid="{00000000-0005-0000-0000-00006E190000}"/>
    <cellStyle name="Input 8 2 2 3 15 2" xfId="6943" xr:uid="{00000000-0005-0000-0000-00006F190000}"/>
    <cellStyle name="Input 8 2 2 3 16" xfId="6944" xr:uid="{00000000-0005-0000-0000-000070190000}"/>
    <cellStyle name="Input 8 2 2 3 16 2" xfId="6945" xr:uid="{00000000-0005-0000-0000-000071190000}"/>
    <cellStyle name="Input 8 2 2 3 17" xfId="6946" xr:uid="{00000000-0005-0000-0000-000072190000}"/>
    <cellStyle name="Input 8 2 2 3 17 2" xfId="6947" xr:uid="{00000000-0005-0000-0000-000073190000}"/>
    <cellStyle name="Input 8 2 2 3 18" xfId="6948" xr:uid="{00000000-0005-0000-0000-000074190000}"/>
    <cellStyle name="Input 8 2 2 3 18 2" xfId="6949" xr:uid="{00000000-0005-0000-0000-000075190000}"/>
    <cellStyle name="Input 8 2 2 3 19" xfId="6950" xr:uid="{00000000-0005-0000-0000-000076190000}"/>
    <cellStyle name="Input 8 2 2 3 2" xfId="6951" xr:uid="{00000000-0005-0000-0000-000077190000}"/>
    <cellStyle name="Input 8 2 2 3 2 2" xfId="6952" xr:uid="{00000000-0005-0000-0000-000078190000}"/>
    <cellStyle name="Input 8 2 2 3 3" xfId="6953" xr:uid="{00000000-0005-0000-0000-000079190000}"/>
    <cellStyle name="Input 8 2 2 3 3 2" xfId="6954" xr:uid="{00000000-0005-0000-0000-00007A190000}"/>
    <cellStyle name="Input 8 2 2 3 4" xfId="6955" xr:uid="{00000000-0005-0000-0000-00007B190000}"/>
    <cellStyle name="Input 8 2 2 3 4 2" xfId="6956" xr:uid="{00000000-0005-0000-0000-00007C190000}"/>
    <cellStyle name="Input 8 2 2 3 5" xfId="6957" xr:uid="{00000000-0005-0000-0000-00007D190000}"/>
    <cellStyle name="Input 8 2 2 3 5 2" xfId="6958" xr:uid="{00000000-0005-0000-0000-00007E190000}"/>
    <cellStyle name="Input 8 2 2 3 6" xfId="6959" xr:uid="{00000000-0005-0000-0000-00007F190000}"/>
    <cellStyle name="Input 8 2 2 3 6 2" xfId="6960" xr:uid="{00000000-0005-0000-0000-000080190000}"/>
    <cellStyle name="Input 8 2 2 3 7" xfId="6961" xr:uid="{00000000-0005-0000-0000-000081190000}"/>
    <cellStyle name="Input 8 2 2 3 7 2" xfId="6962" xr:uid="{00000000-0005-0000-0000-000082190000}"/>
    <cellStyle name="Input 8 2 2 3 8" xfId="6963" xr:uid="{00000000-0005-0000-0000-000083190000}"/>
    <cellStyle name="Input 8 2 2 3 8 2" xfId="6964" xr:uid="{00000000-0005-0000-0000-000084190000}"/>
    <cellStyle name="Input 8 2 2 3 9" xfId="6965" xr:uid="{00000000-0005-0000-0000-000085190000}"/>
    <cellStyle name="Input 8 2 2 3 9 2" xfId="6966" xr:uid="{00000000-0005-0000-0000-000086190000}"/>
    <cellStyle name="Input 8 2 2 4" xfId="6967" xr:uid="{00000000-0005-0000-0000-000087190000}"/>
    <cellStyle name="Input 8 2 2 4 10" xfId="6968" xr:uid="{00000000-0005-0000-0000-000088190000}"/>
    <cellStyle name="Input 8 2 2 4 10 2" xfId="6969" xr:uid="{00000000-0005-0000-0000-000089190000}"/>
    <cellStyle name="Input 8 2 2 4 11" xfId="6970" xr:uid="{00000000-0005-0000-0000-00008A190000}"/>
    <cellStyle name="Input 8 2 2 4 11 2" xfId="6971" xr:uid="{00000000-0005-0000-0000-00008B190000}"/>
    <cellStyle name="Input 8 2 2 4 12" xfId="6972" xr:uid="{00000000-0005-0000-0000-00008C190000}"/>
    <cellStyle name="Input 8 2 2 4 12 2" xfId="6973" xr:uid="{00000000-0005-0000-0000-00008D190000}"/>
    <cellStyle name="Input 8 2 2 4 13" xfId="6974" xr:uid="{00000000-0005-0000-0000-00008E190000}"/>
    <cellStyle name="Input 8 2 2 4 13 2" xfId="6975" xr:uid="{00000000-0005-0000-0000-00008F190000}"/>
    <cellStyle name="Input 8 2 2 4 14" xfId="6976" xr:uid="{00000000-0005-0000-0000-000090190000}"/>
    <cellStyle name="Input 8 2 2 4 14 2" xfId="6977" xr:uid="{00000000-0005-0000-0000-000091190000}"/>
    <cellStyle name="Input 8 2 2 4 15" xfId="6978" xr:uid="{00000000-0005-0000-0000-000092190000}"/>
    <cellStyle name="Input 8 2 2 4 15 2" xfId="6979" xr:uid="{00000000-0005-0000-0000-000093190000}"/>
    <cellStyle name="Input 8 2 2 4 16" xfId="6980" xr:uid="{00000000-0005-0000-0000-000094190000}"/>
    <cellStyle name="Input 8 2 2 4 2" xfId="6981" xr:uid="{00000000-0005-0000-0000-000095190000}"/>
    <cellStyle name="Input 8 2 2 4 2 2" xfId="6982" xr:uid="{00000000-0005-0000-0000-000096190000}"/>
    <cellStyle name="Input 8 2 2 4 3" xfId="6983" xr:uid="{00000000-0005-0000-0000-000097190000}"/>
    <cellStyle name="Input 8 2 2 4 3 2" xfId="6984" xr:uid="{00000000-0005-0000-0000-000098190000}"/>
    <cellStyle name="Input 8 2 2 4 4" xfId="6985" xr:uid="{00000000-0005-0000-0000-000099190000}"/>
    <cellStyle name="Input 8 2 2 4 4 2" xfId="6986" xr:uid="{00000000-0005-0000-0000-00009A190000}"/>
    <cellStyle name="Input 8 2 2 4 5" xfId="6987" xr:uid="{00000000-0005-0000-0000-00009B190000}"/>
    <cellStyle name="Input 8 2 2 4 5 2" xfId="6988" xr:uid="{00000000-0005-0000-0000-00009C190000}"/>
    <cellStyle name="Input 8 2 2 4 6" xfId="6989" xr:uid="{00000000-0005-0000-0000-00009D190000}"/>
    <cellStyle name="Input 8 2 2 4 6 2" xfId="6990" xr:uid="{00000000-0005-0000-0000-00009E190000}"/>
    <cellStyle name="Input 8 2 2 4 7" xfId="6991" xr:uid="{00000000-0005-0000-0000-00009F190000}"/>
    <cellStyle name="Input 8 2 2 4 7 2" xfId="6992" xr:uid="{00000000-0005-0000-0000-0000A0190000}"/>
    <cellStyle name="Input 8 2 2 4 8" xfId="6993" xr:uid="{00000000-0005-0000-0000-0000A1190000}"/>
    <cellStyle name="Input 8 2 2 4 8 2" xfId="6994" xr:uid="{00000000-0005-0000-0000-0000A2190000}"/>
    <cellStyle name="Input 8 2 2 4 9" xfId="6995" xr:uid="{00000000-0005-0000-0000-0000A3190000}"/>
    <cellStyle name="Input 8 2 2 4 9 2" xfId="6996" xr:uid="{00000000-0005-0000-0000-0000A4190000}"/>
    <cellStyle name="Input 8 2 2 5" xfId="6997" xr:uid="{00000000-0005-0000-0000-0000A5190000}"/>
    <cellStyle name="Input 8 2 2 5 10" xfId="6998" xr:uid="{00000000-0005-0000-0000-0000A6190000}"/>
    <cellStyle name="Input 8 2 2 5 10 2" xfId="6999" xr:uid="{00000000-0005-0000-0000-0000A7190000}"/>
    <cellStyle name="Input 8 2 2 5 11" xfId="7000" xr:uid="{00000000-0005-0000-0000-0000A8190000}"/>
    <cellStyle name="Input 8 2 2 5 11 2" xfId="7001" xr:uid="{00000000-0005-0000-0000-0000A9190000}"/>
    <cellStyle name="Input 8 2 2 5 12" xfId="7002" xr:uid="{00000000-0005-0000-0000-0000AA190000}"/>
    <cellStyle name="Input 8 2 2 5 12 2" xfId="7003" xr:uid="{00000000-0005-0000-0000-0000AB190000}"/>
    <cellStyle name="Input 8 2 2 5 13" xfId="7004" xr:uid="{00000000-0005-0000-0000-0000AC190000}"/>
    <cellStyle name="Input 8 2 2 5 13 2" xfId="7005" xr:uid="{00000000-0005-0000-0000-0000AD190000}"/>
    <cellStyle name="Input 8 2 2 5 14" xfId="7006" xr:uid="{00000000-0005-0000-0000-0000AE190000}"/>
    <cellStyle name="Input 8 2 2 5 14 2" xfId="7007" xr:uid="{00000000-0005-0000-0000-0000AF190000}"/>
    <cellStyle name="Input 8 2 2 5 15" xfId="7008" xr:uid="{00000000-0005-0000-0000-0000B0190000}"/>
    <cellStyle name="Input 8 2 2 5 15 2" xfId="7009" xr:uid="{00000000-0005-0000-0000-0000B1190000}"/>
    <cellStyle name="Input 8 2 2 5 16" xfId="7010" xr:uid="{00000000-0005-0000-0000-0000B2190000}"/>
    <cellStyle name="Input 8 2 2 5 2" xfId="7011" xr:uid="{00000000-0005-0000-0000-0000B3190000}"/>
    <cellStyle name="Input 8 2 2 5 2 2" xfId="7012" xr:uid="{00000000-0005-0000-0000-0000B4190000}"/>
    <cellStyle name="Input 8 2 2 5 3" xfId="7013" xr:uid="{00000000-0005-0000-0000-0000B5190000}"/>
    <cellStyle name="Input 8 2 2 5 3 2" xfId="7014" xr:uid="{00000000-0005-0000-0000-0000B6190000}"/>
    <cellStyle name="Input 8 2 2 5 4" xfId="7015" xr:uid="{00000000-0005-0000-0000-0000B7190000}"/>
    <cellStyle name="Input 8 2 2 5 4 2" xfId="7016" xr:uid="{00000000-0005-0000-0000-0000B8190000}"/>
    <cellStyle name="Input 8 2 2 5 5" xfId="7017" xr:uid="{00000000-0005-0000-0000-0000B9190000}"/>
    <cellStyle name="Input 8 2 2 5 5 2" xfId="7018" xr:uid="{00000000-0005-0000-0000-0000BA190000}"/>
    <cellStyle name="Input 8 2 2 5 6" xfId="7019" xr:uid="{00000000-0005-0000-0000-0000BB190000}"/>
    <cellStyle name="Input 8 2 2 5 6 2" xfId="7020" xr:uid="{00000000-0005-0000-0000-0000BC190000}"/>
    <cellStyle name="Input 8 2 2 5 7" xfId="7021" xr:uid="{00000000-0005-0000-0000-0000BD190000}"/>
    <cellStyle name="Input 8 2 2 5 7 2" xfId="7022" xr:uid="{00000000-0005-0000-0000-0000BE190000}"/>
    <cellStyle name="Input 8 2 2 5 8" xfId="7023" xr:uid="{00000000-0005-0000-0000-0000BF190000}"/>
    <cellStyle name="Input 8 2 2 5 8 2" xfId="7024" xr:uid="{00000000-0005-0000-0000-0000C0190000}"/>
    <cellStyle name="Input 8 2 2 5 9" xfId="7025" xr:uid="{00000000-0005-0000-0000-0000C1190000}"/>
    <cellStyle name="Input 8 2 2 5 9 2" xfId="7026" xr:uid="{00000000-0005-0000-0000-0000C2190000}"/>
    <cellStyle name="Input 8 2 2 6" xfId="7027" xr:uid="{00000000-0005-0000-0000-0000C3190000}"/>
    <cellStyle name="Input 8 2 2 6 10" xfId="7028" xr:uid="{00000000-0005-0000-0000-0000C4190000}"/>
    <cellStyle name="Input 8 2 2 6 10 2" xfId="7029" xr:uid="{00000000-0005-0000-0000-0000C5190000}"/>
    <cellStyle name="Input 8 2 2 6 11" xfId="7030" xr:uid="{00000000-0005-0000-0000-0000C6190000}"/>
    <cellStyle name="Input 8 2 2 6 11 2" xfId="7031" xr:uid="{00000000-0005-0000-0000-0000C7190000}"/>
    <cellStyle name="Input 8 2 2 6 12" xfId="7032" xr:uid="{00000000-0005-0000-0000-0000C8190000}"/>
    <cellStyle name="Input 8 2 2 6 12 2" xfId="7033" xr:uid="{00000000-0005-0000-0000-0000C9190000}"/>
    <cellStyle name="Input 8 2 2 6 13" xfId="7034" xr:uid="{00000000-0005-0000-0000-0000CA190000}"/>
    <cellStyle name="Input 8 2 2 6 13 2" xfId="7035" xr:uid="{00000000-0005-0000-0000-0000CB190000}"/>
    <cellStyle name="Input 8 2 2 6 14" xfId="7036" xr:uid="{00000000-0005-0000-0000-0000CC190000}"/>
    <cellStyle name="Input 8 2 2 6 14 2" xfId="7037" xr:uid="{00000000-0005-0000-0000-0000CD190000}"/>
    <cellStyle name="Input 8 2 2 6 15" xfId="7038" xr:uid="{00000000-0005-0000-0000-0000CE190000}"/>
    <cellStyle name="Input 8 2 2 6 2" xfId="7039" xr:uid="{00000000-0005-0000-0000-0000CF190000}"/>
    <cellStyle name="Input 8 2 2 6 2 2" xfId="7040" xr:uid="{00000000-0005-0000-0000-0000D0190000}"/>
    <cellStyle name="Input 8 2 2 6 3" xfId="7041" xr:uid="{00000000-0005-0000-0000-0000D1190000}"/>
    <cellStyle name="Input 8 2 2 6 3 2" xfId="7042" xr:uid="{00000000-0005-0000-0000-0000D2190000}"/>
    <cellStyle name="Input 8 2 2 6 4" xfId="7043" xr:uid="{00000000-0005-0000-0000-0000D3190000}"/>
    <cellStyle name="Input 8 2 2 6 4 2" xfId="7044" xr:uid="{00000000-0005-0000-0000-0000D4190000}"/>
    <cellStyle name="Input 8 2 2 6 5" xfId="7045" xr:uid="{00000000-0005-0000-0000-0000D5190000}"/>
    <cellStyle name="Input 8 2 2 6 5 2" xfId="7046" xr:uid="{00000000-0005-0000-0000-0000D6190000}"/>
    <cellStyle name="Input 8 2 2 6 6" xfId="7047" xr:uid="{00000000-0005-0000-0000-0000D7190000}"/>
    <cellStyle name="Input 8 2 2 6 6 2" xfId="7048" xr:uid="{00000000-0005-0000-0000-0000D8190000}"/>
    <cellStyle name="Input 8 2 2 6 7" xfId="7049" xr:uid="{00000000-0005-0000-0000-0000D9190000}"/>
    <cellStyle name="Input 8 2 2 6 7 2" xfId="7050" xr:uid="{00000000-0005-0000-0000-0000DA190000}"/>
    <cellStyle name="Input 8 2 2 6 8" xfId="7051" xr:uid="{00000000-0005-0000-0000-0000DB190000}"/>
    <cellStyle name="Input 8 2 2 6 8 2" xfId="7052" xr:uid="{00000000-0005-0000-0000-0000DC190000}"/>
    <cellStyle name="Input 8 2 2 6 9" xfId="7053" xr:uid="{00000000-0005-0000-0000-0000DD190000}"/>
    <cellStyle name="Input 8 2 2 6 9 2" xfId="7054" xr:uid="{00000000-0005-0000-0000-0000DE190000}"/>
    <cellStyle name="Input 8 2 2 7" xfId="7055" xr:uid="{00000000-0005-0000-0000-0000DF190000}"/>
    <cellStyle name="Input 8 2 2 7 2" xfId="7056" xr:uid="{00000000-0005-0000-0000-0000E0190000}"/>
    <cellStyle name="Input 8 2 2 8" xfId="7057" xr:uid="{00000000-0005-0000-0000-0000E1190000}"/>
    <cellStyle name="Input 8 2 2 8 2" xfId="7058" xr:uid="{00000000-0005-0000-0000-0000E2190000}"/>
    <cellStyle name="Input 8 2 2 9" xfId="7059" xr:uid="{00000000-0005-0000-0000-0000E3190000}"/>
    <cellStyle name="Input 8 2 2 9 2" xfId="7060" xr:uid="{00000000-0005-0000-0000-0000E4190000}"/>
    <cellStyle name="Input 8 2 20" xfId="7061" xr:uid="{00000000-0005-0000-0000-0000E5190000}"/>
    <cellStyle name="Input 8 2 20 2" xfId="7062" xr:uid="{00000000-0005-0000-0000-0000E6190000}"/>
    <cellStyle name="Input 8 2 21" xfId="7063" xr:uid="{00000000-0005-0000-0000-0000E7190000}"/>
    <cellStyle name="Input 8 2 21 2" xfId="7064" xr:uid="{00000000-0005-0000-0000-0000E8190000}"/>
    <cellStyle name="Input 8 2 22" xfId="7065" xr:uid="{00000000-0005-0000-0000-0000E9190000}"/>
    <cellStyle name="Input 8 2 22 2" xfId="7066" xr:uid="{00000000-0005-0000-0000-0000EA190000}"/>
    <cellStyle name="Input 8 2 23" xfId="7067" xr:uid="{00000000-0005-0000-0000-0000EB190000}"/>
    <cellStyle name="Input 8 2 23 2" xfId="7068" xr:uid="{00000000-0005-0000-0000-0000EC190000}"/>
    <cellStyle name="Input 8 2 24" xfId="7069" xr:uid="{00000000-0005-0000-0000-0000ED190000}"/>
    <cellStyle name="Input 8 2 24 2" xfId="7070" xr:uid="{00000000-0005-0000-0000-0000EE190000}"/>
    <cellStyle name="Input 8 2 25" xfId="7071" xr:uid="{00000000-0005-0000-0000-0000EF190000}"/>
    <cellStyle name="Input 8 2 25 2" xfId="7072" xr:uid="{00000000-0005-0000-0000-0000F0190000}"/>
    <cellStyle name="Input 8 2 26" xfId="7073" xr:uid="{00000000-0005-0000-0000-0000F1190000}"/>
    <cellStyle name="Input 8 2 26 2" xfId="7074" xr:uid="{00000000-0005-0000-0000-0000F2190000}"/>
    <cellStyle name="Input 8 2 27" xfId="7075" xr:uid="{00000000-0005-0000-0000-0000F3190000}"/>
    <cellStyle name="Input 8 2 3" xfId="7076" xr:uid="{00000000-0005-0000-0000-0000F4190000}"/>
    <cellStyle name="Input 8 2 3 10" xfId="7077" xr:uid="{00000000-0005-0000-0000-0000F5190000}"/>
    <cellStyle name="Input 8 2 3 10 2" xfId="7078" xr:uid="{00000000-0005-0000-0000-0000F6190000}"/>
    <cellStyle name="Input 8 2 3 11" xfId="7079" xr:uid="{00000000-0005-0000-0000-0000F7190000}"/>
    <cellStyle name="Input 8 2 3 11 2" xfId="7080" xr:uid="{00000000-0005-0000-0000-0000F8190000}"/>
    <cellStyle name="Input 8 2 3 12" xfId="7081" xr:uid="{00000000-0005-0000-0000-0000F9190000}"/>
    <cellStyle name="Input 8 2 3 12 2" xfId="7082" xr:uid="{00000000-0005-0000-0000-0000FA190000}"/>
    <cellStyle name="Input 8 2 3 13" xfId="7083" xr:uid="{00000000-0005-0000-0000-0000FB190000}"/>
    <cellStyle name="Input 8 2 3 13 2" xfId="7084" xr:uid="{00000000-0005-0000-0000-0000FC190000}"/>
    <cellStyle name="Input 8 2 3 14" xfId="7085" xr:uid="{00000000-0005-0000-0000-0000FD190000}"/>
    <cellStyle name="Input 8 2 3 14 2" xfId="7086" xr:uid="{00000000-0005-0000-0000-0000FE190000}"/>
    <cellStyle name="Input 8 2 3 15" xfId="7087" xr:uid="{00000000-0005-0000-0000-0000FF190000}"/>
    <cellStyle name="Input 8 2 3 15 2" xfId="7088" xr:uid="{00000000-0005-0000-0000-0000001A0000}"/>
    <cellStyle name="Input 8 2 3 16" xfId="7089" xr:uid="{00000000-0005-0000-0000-0000011A0000}"/>
    <cellStyle name="Input 8 2 3 16 2" xfId="7090" xr:uid="{00000000-0005-0000-0000-0000021A0000}"/>
    <cellStyle name="Input 8 2 3 17" xfId="7091" xr:uid="{00000000-0005-0000-0000-0000031A0000}"/>
    <cellStyle name="Input 8 2 3 17 2" xfId="7092" xr:uid="{00000000-0005-0000-0000-0000041A0000}"/>
    <cellStyle name="Input 8 2 3 18" xfId="7093" xr:uid="{00000000-0005-0000-0000-0000051A0000}"/>
    <cellStyle name="Input 8 2 3 18 2" xfId="7094" xr:uid="{00000000-0005-0000-0000-0000061A0000}"/>
    <cellStyle name="Input 8 2 3 19" xfId="7095" xr:uid="{00000000-0005-0000-0000-0000071A0000}"/>
    <cellStyle name="Input 8 2 3 19 2" xfId="7096" xr:uid="{00000000-0005-0000-0000-0000081A0000}"/>
    <cellStyle name="Input 8 2 3 2" xfId="7097" xr:uid="{00000000-0005-0000-0000-0000091A0000}"/>
    <cellStyle name="Input 8 2 3 2 10" xfId="7098" xr:uid="{00000000-0005-0000-0000-00000A1A0000}"/>
    <cellStyle name="Input 8 2 3 2 10 2" xfId="7099" xr:uid="{00000000-0005-0000-0000-00000B1A0000}"/>
    <cellStyle name="Input 8 2 3 2 11" xfId="7100" xr:uid="{00000000-0005-0000-0000-00000C1A0000}"/>
    <cellStyle name="Input 8 2 3 2 11 2" xfId="7101" xr:uid="{00000000-0005-0000-0000-00000D1A0000}"/>
    <cellStyle name="Input 8 2 3 2 12" xfId="7102" xr:uid="{00000000-0005-0000-0000-00000E1A0000}"/>
    <cellStyle name="Input 8 2 3 2 12 2" xfId="7103" xr:uid="{00000000-0005-0000-0000-00000F1A0000}"/>
    <cellStyle name="Input 8 2 3 2 13" xfId="7104" xr:uid="{00000000-0005-0000-0000-0000101A0000}"/>
    <cellStyle name="Input 8 2 3 2 13 2" xfId="7105" xr:uid="{00000000-0005-0000-0000-0000111A0000}"/>
    <cellStyle name="Input 8 2 3 2 14" xfId="7106" xr:uid="{00000000-0005-0000-0000-0000121A0000}"/>
    <cellStyle name="Input 8 2 3 2 14 2" xfId="7107" xr:uid="{00000000-0005-0000-0000-0000131A0000}"/>
    <cellStyle name="Input 8 2 3 2 15" xfId="7108" xr:uid="{00000000-0005-0000-0000-0000141A0000}"/>
    <cellStyle name="Input 8 2 3 2 15 2" xfId="7109" xr:uid="{00000000-0005-0000-0000-0000151A0000}"/>
    <cellStyle name="Input 8 2 3 2 16" xfId="7110" xr:uid="{00000000-0005-0000-0000-0000161A0000}"/>
    <cellStyle name="Input 8 2 3 2 16 2" xfId="7111" xr:uid="{00000000-0005-0000-0000-0000171A0000}"/>
    <cellStyle name="Input 8 2 3 2 17" xfId="7112" xr:uid="{00000000-0005-0000-0000-0000181A0000}"/>
    <cellStyle name="Input 8 2 3 2 17 2" xfId="7113" xr:uid="{00000000-0005-0000-0000-0000191A0000}"/>
    <cellStyle name="Input 8 2 3 2 18" xfId="7114" xr:uid="{00000000-0005-0000-0000-00001A1A0000}"/>
    <cellStyle name="Input 8 2 3 2 18 2" xfId="7115" xr:uid="{00000000-0005-0000-0000-00001B1A0000}"/>
    <cellStyle name="Input 8 2 3 2 19" xfId="7116" xr:uid="{00000000-0005-0000-0000-00001C1A0000}"/>
    <cellStyle name="Input 8 2 3 2 2" xfId="7117" xr:uid="{00000000-0005-0000-0000-00001D1A0000}"/>
    <cellStyle name="Input 8 2 3 2 2 2" xfId="7118" xr:uid="{00000000-0005-0000-0000-00001E1A0000}"/>
    <cellStyle name="Input 8 2 3 2 3" xfId="7119" xr:uid="{00000000-0005-0000-0000-00001F1A0000}"/>
    <cellStyle name="Input 8 2 3 2 3 2" xfId="7120" xr:uid="{00000000-0005-0000-0000-0000201A0000}"/>
    <cellStyle name="Input 8 2 3 2 4" xfId="7121" xr:uid="{00000000-0005-0000-0000-0000211A0000}"/>
    <cellStyle name="Input 8 2 3 2 4 2" xfId="7122" xr:uid="{00000000-0005-0000-0000-0000221A0000}"/>
    <cellStyle name="Input 8 2 3 2 5" xfId="7123" xr:uid="{00000000-0005-0000-0000-0000231A0000}"/>
    <cellStyle name="Input 8 2 3 2 5 2" xfId="7124" xr:uid="{00000000-0005-0000-0000-0000241A0000}"/>
    <cellStyle name="Input 8 2 3 2 6" xfId="7125" xr:uid="{00000000-0005-0000-0000-0000251A0000}"/>
    <cellStyle name="Input 8 2 3 2 6 2" xfId="7126" xr:uid="{00000000-0005-0000-0000-0000261A0000}"/>
    <cellStyle name="Input 8 2 3 2 7" xfId="7127" xr:uid="{00000000-0005-0000-0000-0000271A0000}"/>
    <cellStyle name="Input 8 2 3 2 7 2" xfId="7128" xr:uid="{00000000-0005-0000-0000-0000281A0000}"/>
    <cellStyle name="Input 8 2 3 2 8" xfId="7129" xr:uid="{00000000-0005-0000-0000-0000291A0000}"/>
    <cellStyle name="Input 8 2 3 2 8 2" xfId="7130" xr:uid="{00000000-0005-0000-0000-00002A1A0000}"/>
    <cellStyle name="Input 8 2 3 2 9" xfId="7131" xr:uid="{00000000-0005-0000-0000-00002B1A0000}"/>
    <cellStyle name="Input 8 2 3 2 9 2" xfId="7132" xr:uid="{00000000-0005-0000-0000-00002C1A0000}"/>
    <cellStyle name="Input 8 2 3 20" xfId="7133" xr:uid="{00000000-0005-0000-0000-00002D1A0000}"/>
    <cellStyle name="Input 8 2 3 3" xfId="7134" xr:uid="{00000000-0005-0000-0000-00002E1A0000}"/>
    <cellStyle name="Input 8 2 3 3 10" xfId="7135" xr:uid="{00000000-0005-0000-0000-00002F1A0000}"/>
    <cellStyle name="Input 8 2 3 3 10 2" xfId="7136" xr:uid="{00000000-0005-0000-0000-0000301A0000}"/>
    <cellStyle name="Input 8 2 3 3 11" xfId="7137" xr:uid="{00000000-0005-0000-0000-0000311A0000}"/>
    <cellStyle name="Input 8 2 3 3 11 2" xfId="7138" xr:uid="{00000000-0005-0000-0000-0000321A0000}"/>
    <cellStyle name="Input 8 2 3 3 12" xfId="7139" xr:uid="{00000000-0005-0000-0000-0000331A0000}"/>
    <cellStyle name="Input 8 2 3 3 12 2" xfId="7140" xr:uid="{00000000-0005-0000-0000-0000341A0000}"/>
    <cellStyle name="Input 8 2 3 3 13" xfId="7141" xr:uid="{00000000-0005-0000-0000-0000351A0000}"/>
    <cellStyle name="Input 8 2 3 3 13 2" xfId="7142" xr:uid="{00000000-0005-0000-0000-0000361A0000}"/>
    <cellStyle name="Input 8 2 3 3 14" xfId="7143" xr:uid="{00000000-0005-0000-0000-0000371A0000}"/>
    <cellStyle name="Input 8 2 3 3 14 2" xfId="7144" xr:uid="{00000000-0005-0000-0000-0000381A0000}"/>
    <cellStyle name="Input 8 2 3 3 15" xfId="7145" xr:uid="{00000000-0005-0000-0000-0000391A0000}"/>
    <cellStyle name="Input 8 2 3 3 15 2" xfId="7146" xr:uid="{00000000-0005-0000-0000-00003A1A0000}"/>
    <cellStyle name="Input 8 2 3 3 16" xfId="7147" xr:uid="{00000000-0005-0000-0000-00003B1A0000}"/>
    <cellStyle name="Input 8 2 3 3 16 2" xfId="7148" xr:uid="{00000000-0005-0000-0000-00003C1A0000}"/>
    <cellStyle name="Input 8 2 3 3 17" xfId="7149" xr:uid="{00000000-0005-0000-0000-00003D1A0000}"/>
    <cellStyle name="Input 8 2 3 3 17 2" xfId="7150" xr:uid="{00000000-0005-0000-0000-00003E1A0000}"/>
    <cellStyle name="Input 8 2 3 3 18" xfId="7151" xr:uid="{00000000-0005-0000-0000-00003F1A0000}"/>
    <cellStyle name="Input 8 2 3 3 18 2" xfId="7152" xr:uid="{00000000-0005-0000-0000-0000401A0000}"/>
    <cellStyle name="Input 8 2 3 3 19" xfId="7153" xr:uid="{00000000-0005-0000-0000-0000411A0000}"/>
    <cellStyle name="Input 8 2 3 3 2" xfId="7154" xr:uid="{00000000-0005-0000-0000-0000421A0000}"/>
    <cellStyle name="Input 8 2 3 3 2 2" xfId="7155" xr:uid="{00000000-0005-0000-0000-0000431A0000}"/>
    <cellStyle name="Input 8 2 3 3 3" xfId="7156" xr:uid="{00000000-0005-0000-0000-0000441A0000}"/>
    <cellStyle name="Input 8 2 3 3 3 2" xfId="7157" xr:uid="{00000000-0005-0000-0000-0000451A0000}"/>
    <cellStyle name="Input 8 2 3 3 4" xfId="7158" xr:uid="{00000000-0005-0000-0000-0000461A0000}"/>
    <cellStyle name="Input 8 2 3 3 4 2" xfId="7159" xr:uid="{00000000-0005-0000-0000-0000471A0000}"/>
    <cellStyle name="Input 8 2 3 3 5" xfId="7160" xr:uid="{00000000-0005-0000-0000-0000481A0000}"/>
    <cellStyle name="Input 8 2 3 3 5 2" xfId="7161" xr:uid="{00000000-0005-0000-0000-0000491A0000}"/>
    <cellStyle name="Input 8 2 3 3 6" xfId="7162" xr:uid="{00000000-0005-0000-0000-00004A1A0000}"/>
    <cellStyle name="Input 8 2 3 3 6 2" xfId="7163" xr:uid="{00000000-0005-0000-0000-00004B1A0000}"/>
    <cellStyle name="Input 8 2 3 3 7" xfId="7164" xr:uid="{00000000-0005-0000-0000-00004C1A0000}"/>
    <cellStyle name="Input 8 2 3 3 7 2" xfId="7165" xr:uid="{00000000-0005-0000-0000-00004D1A0000}"/>
    <cellStyle name="Input 8 2 3 3 8" xfId="7166" xr:uid="{00000000-0005-0000-0000-00004E1A0000}"/>
    <cellStyle name="Input 8 2 3 3 8 2" xfId="7167" xr:uid="{00000000-0005-0000-0000-00004F1A0000}"/>
    <cellStyle name="Input 8 2 3 3 9" xfId="7168" xr:uid="{00000000-0005-0000-0000-0000501A0000}"/>
    <cellStyle name="Input 8 2 3 3 9 2" xfId="7169" xr:uid="{00000000-0005-0000-0000-0000511A0000}"/>
    <cellStyle name="Input 8 2 3 4" xfId="7170" xr:uid="{00000000-0005-0000-0000-0000521A0000}"/>
    <cellStyle name="Input 8 2 3 4 10" xfId="7171" xr:uid="{00000000-0005-0000-0000-0000531A0000}"/>
    <cellStyle name="Input 8 2 3 4 10 2" xfId="7172" xr:uid="{00000000-0005-0000-0000-0000541A0000}"/>
    <cellStyle name="Input 8 2 3 4 11" xfId="7173" xr:uid="{00000000-0005-0000-0000-0000551A0000}"/>
    <cellStyle name="Input 8 2 3 4 11 2" xfId="7174" xr:uid="{00000000-0005-0000-0000-0000561A0000}"/>
    <cellStyle name="Input 8 2 3 4 12" xfId="7175" xr:uid="{00000000-0005-0000-0000-0000571A0000}"/>
    <cellStyle name="Input 8 2 3 4 12 2" xfId="7176" xr:uid="{00000000-0005-0000-0000-0000581A0000}"/>
    <cellStyle name="Input 8 2 3 4 13" xfId="7177" xr:uid="{00000000-0005-0000-0000-0000591A0000}"/>
    <cellStyle name="Input 8 2 3 4 13 2" xfId="7178" xr:uid="{00000000-0005-0000-0000-00005A1A0000}"/>
    <cellStyle name="Input 8 2 3 4 14" xfId="7179" xr:uid="{00000000-0005-0000-0000-00005B1A0000}"/>
    <cellStyle name="Input 8 2 3 4 14 2" xfId="7180" xr:uid="{00000000-0005-0000-0000-00005C1A0000}"/>
    <cellStyle name="Input 8 2 3 4 15" xfId="7181" xr:uid="{00000000-0005-0000-0000-00005D1A0000}"/>
    <cellStyle name="Input 8 2 3 4 15 2" xfId="7182" xr:uid="{00000000-0005-0000-0000-00005E1A0000}"/>
    <cellStyle name="Input 8 2 3 4 16" xfId="7183" xr:uid="{00000000-0005-0000-0000-00005F1A0000}"/>
    <cellStyle name="Input 8 2 3 4 2" xfId="7184" xr:uid="{00000000-0005-0000-0000-0000601A0000}"/>
    <cellStyle name="Input 8 2 3 4 2 2" xfId="7185" xr:uid="{00000000-0005-0000-0000-0000611A0000}"/>
    <cellStyle name="Input 8 2 3 4 3" xfId="7186" xr:uid="{00000000-0005-0000-0000-0000621A0000}"/>
    <cellStyle name="Input 8 2 3 4 3 2" xfId="7187" xr:uid="{00000000-0005-0000-0000-0000631A0000}"/>
    <cellStyle name="Input 8 2 3 4 4" xfId="7188" xr:uid="{00000000-0005-0000-0000-0000641A0000}"/>
    <cellStyle name="Input 8 2 3 4 4 2" xfId="7189" xr:uid="{00000000-0005-0000-0000-0000651A0000}"/>
    <cellStyle name="Input 8 2 3 4 5" xfId="7190" xr:uid="{00000000-0005-0000-0000-0000661A0000}"/>
    <cellStyle name="Input 8 2 3 4 5 2" xfId="7191" xr:uid="{00000000-0005-0000-0000-0000671A0000}"/>
    <cellStyle name="Input 8 2 3 4 6" xfId="7192" xr:uid="{00000000-0005-0000-0000-0000681A0000}"/>
    <cellStyle name="Input 8 2 3 4 6 2" xfId="7193" xr:uid="{00000000-0005-0000-0000-0000691A0000}"/>
    <cellStyle name="Input 8 2 3 4 7" xfId="7194" xr:uid="{00000000-0005-0000-0000-00006A1A0000}"/>
    <cellStyle name="Input 8 2 3 4 7 2" xfId="7195" xr:uid="{00000000-0005-0000-0000-00006B1A0000}"/>
    <cellStyle name="Input 8 2 3 4 8" xfId="7196" xr:uid="{00000000-0005-0000-0000-00006C1A0000}"/>
    <cellStyle name="Input 8 2 3 4 8 2" xfId="7197" xr:uid="{00000000-0005-0000-0000-00006D1A0000}"/>
    <cellStyle name="Input 8 2 3 4 9" xfId="7198" xr:uid="{00000000-0005-0000-0000-00006E1A0000}"/>
    <cellStyle name="Input 8 2 3 4 9 2" xfId="7199" xr:uid="{00000000-0005-0000-0000-00006F1A0000}"/>
    <cellStyle name="Input 8 2 3 5" xfId="7200" xr:uid="{00000000-0005-0000-0000-0000701A0000}"/>
    <cellStyle name="Input 8 2 3 5 10" xfId="7201" xr:uid="{00000000-0005-0000-0000-0000711A0000}"/>
    <cellStyle name="Input 8 2 3 5 10 2" xfId="7202" xr:uid="{00000000-0005-0000-0000-0000721A0000}"/>
    <cellStyle name="Input 8 2 3 5 11" xfId="7203" xr:uid="{00000000-0005-0000-0000-0000731A0000}"/>
    <cellStyle name="Input 8 2 3 5 11 2" xfId="7204" xr:uid="{00000000-0005-0000-0000-0000741A0000}"/>
    <cellStyle name="Input 8 2 3 5 12" xfId="7205" xr:uid="{00000000-0005-0000-0000-0000751A0000}"/>
    <cellStyle name="Input 8 2 3 5 12 2" xfId="7206" xr:uid="{00000000-0005-0000-0000-0000761A0000}"/>
    <cellStyle name="Input 8 2 3 5 13" xfId="7207" xr:uid="{00000000-0005-0000-0000-0000771A0000}"/>
    <cellStyle name="Input 8 2 3 5 13 2" xfId="7208" xr:uid="{00000000-0005-0000-0000-0000781A0000}"/>
    <cellStyle name="Input 8 2 3 5 14" xfId="7209" xr:uid="{00000000-0005-0000-0000-0000791A0000}"/>
    <cellStyle name="Input 8 2 3 5 14 2" xfId="7210" xr:uid="{00000000-0005-0000-0000-00007A1A0000}"/>
    <cellStyle name="Input 8 2 3 5 15" xfId="7211" xr:uid="{00000000-0005-0000-0000-00007B1A0000}"/>
    <cellStyle name="Input 8 2 3 5 15 2" xfId="7212" xr:uid="{00000000-0005-0000-0000-00007C1A0000}"/>
    <cellStyle name="Input 8 2 3 5 16" xfId="7213" xr:uid="{00000000-0005-0000-0000-00007D1A0000}"/>
    <cellStyle name="Input 8 2 3 5 2" xfId="7214" xr:uid="{00000000-0005-0000-0000-00007E1A0000}"/>
    <cellStyle name="Input 8 2 3 5 2 2" xfId="7215" xr:uid="{00000000-0005-0000-0000-00007F1A0000}"/>
    <cellStyle name="Input 8 2 3 5 3" xfId="7216" xr:uid="{00000000-0005-0000-0000-0000801A0000}"/>
    <cellStyle name="Input 8 2 3 5 3 2" xfId="7217" xr:uid="{00000000-0005-0000-0000-0000811A0000}"/>
    <cellStyle name="Input 8 2 3 5 4" xfId="7218" xr:uid="{00000000-0005-0000-0000-0000821A0000}"/>
    <cellStyle name="Input 8 2 3 5 4 2" xfId="7219" xr:uid="{00000000-0005-0000-0000-0000831A0000}"/>
    <cellStyle name="Input 8 2 3 5 5" xfId="7220" xr:uid="{00000000-0005-0000-0000-0000841A0000}"/>
    <cellStyle name="Input 8 2 3 5 5 2" xfId="7221" xr:uid="{00000000-0005-0000-0000-0000851A0000}"/>
    <cellStyle name="Input 8 2 3 5 6" xfId="7222" xr:uid="{00000000-0005-0000-0000-0000861A0000}"/>
    <cellStyle name="Input 8 2 3 5 6 2" xfId="7223" xr:uid="{00000000-0005-0000-0000-0000871A0000}"/>
    <cellStyle name="Input 8 2 3 5 7" xfId="7224" xr:uid="{00000000-0005-0000-0000-0000881A0000}"/>
    <cellStyle name="Input 8 2 3 5 7 2" xfId="7225" xr:uid="{00000000-0005-0000-0000-0000891A0000}"/>
    <cellStyle name="Input 8 2 3 5 8" xfId="7226" xr:uid="{00000000-0005-0000-0000-00008A1A0000}"/>
    <cellStyle name="Input 8 2 3 5 8 2" xfId="7227" xr:uid="{00000000-0005-0000-0000-00008B1A0000}"/>
    <cellStyle name="Input 8 2 3 5 9" xfId="7228" xr:uid="{00000000-0005-0000-0000-00008C1A0000}"/>
    <cellStyle name="Input 8 2 3 5 9 2" xfId="7229" xr:uid="{00000000-0005-0000-0000-00008D1A0000}"/>
    <cellStyle name="Input 8 2 3 6" xfId="7230" xr:uid="{00000000-0005-0000-0000-00008E1A0000}"/>
    <cellStyle name="Input 8 2 3 6 10" xfId="7231" xr:uid="{00000000-0005-0000-0000-00008F1A0000}"/>
    <cellStyle name="Input 8 2 3 6 10 2" xfId="7232" xr:uid="{00000000-0005-0000-0000-0000901A0000}"/>
    <cellStyle name="Input 8 2 3 6 11" xfId="7233" xr:uid="{00000000-0005-0000-0000-0000911A0000}"/>
    <cellStyle name="Input 8 2 3 6 11 2" xfId="7234" xr:uid="{00000000-0005-0000-0000-0000921A0000}"/>
    <cellStyle name="Input 8 2 3 6 12" xfId="7235" xr:uid="{00000000-0005-0000-0000-0000931A0000}"/>
    <cellStyle name="Input 8 2 3 6 12 2" xfId="7236" xr:uid="{00000000-0005-0000-0000-0000941A0000}"/>
    <cellStyle name="Input 8 2 3 6 13" xfId="7237" xr:uid="{00000000-0005-0000-0000-0000951A0000}"/>
    <cellStyle name="Input 8 2 3 6 13 2" xfId="7238" xr:uid="{00000000-0005-0000-0000-0000961A0000}"/>
    <cellStyle name="Input 8 2 3 6 14" xfId="7239" xr:uid="{00000000-0005-0000-0000-0000971A0000}"/>
    <cellStyle name="Input 8 2 3 6 14 2" xfId="7240" xr:uid="{00000000-0005-0000-0000-0000981A0000}"/>
    <cellStyle name="Input 8 2 3 6 15" xfId="7241" xr:uid="{00000000-0005-0000-0000-0000991A0000}"/>
    <cellStyle name="Input 8 2 3 6 2" xfId="7242" xr:uid="{00000000-0005-0000-0000-00009A1A0000}"/>
    <cellStyle name="Input 8 2 3 6 2 2" xfId="7243" xr:uid="{00000000-0005-0000-0000-00009B1A0000}"/>
    <cellStyle name="Input 8 2 3 6 3" xfId="7244" xr:uid="{00000000-0005-0000-0000-00009C1A0000}"/>
    <cellStyle name="Input 8 2 3 6 3 2" xfId="7245" xr:uid="{00000000-0005-0000-0000-00009D1A0000}"/>
    <cellStyle name="Input 8 2 3 6 4" xfId="7246" xr:uid="{00000000-0005-0000-0000-00009E1A0000}"/>
    <cellStyle name="Input 8 2 3 6 4 2" xfId="7247" xr:uid="{00000000-0005-0000-0000-00009F1A0000}"/>
    <cellStyle name="Input 8 2 3 6 5" xfId="7248" xr:uid="{00000000-0005-0000-0000-0000A01A0000}"/>
    <cellStyle name="Input 8 2 3 6 5 2" xfId="7249" xr:uid="{00000000-0005-0000-0000-0000A11A0000}"/>
    <cellStyle name="Input 8 2 3 6 6" xfId="7250" xr:uid="{00000000-0005-0000-0000-0000A21A0000}"/>
    <cellStyle name="Input 8 2 3 6 6 2" xfId="7251" xr:uid="{00000000-0005-0000-0000-0000A31A0000}"/>
    <cellStyle name="Input 8 2 3 6 7" xfId="7252" xr:uid="{00000000-0005-0000-0000-0000A41A0000}"/>
    <cellStyle name="Input 8 2 3 6 7 2" xfId="7253" xr:uid="{00000000-0005-0000-0000-0000A51A0000}"/>
    <cellStyle name="Input 8 2 3 6 8" xfId="7254" xr:uid="{00000000-0005-0000-0000-0000A61A0000}"/>
    <cellStyle name="Input 8 2 3 6 8 2" xfId="7255" xr:uid="{00000000-0005-0000-0000-0000A71A0000}"/>
    <cellStyle name="Input 8 2 3 6 9" xfId="7256" xr:uid="{00000000-0005-0000-0000-0000A81A0000}"/>
    <cellStyle name="Input 8 2 3 6 9 2" xfId="7257" xr:uid="{00000000-0005-0000-0000-0000A91A0000}"/>
    <cellStyle name="Input 8 2 3 7" xfId="7258" xr:uid="{00000000-0005-0000-0000-0000AA1A0000}"/>
    <cellStyle name="Input 8 2 3 7 2" xfId="7259" xr:uid="{00000000-0005-0000-0000-0000AB1A0000}"/>
    <cellStyle name="Input 8 2 3 8" xfId="7260" xr:uid="{00000000-0005-0000-0000-0000AC1A0000}"/>
    <cellStyle name="Input 8 2 3 8 2" xfId="7261" xr:uid="{00000000-0005-0000-0000-0000AD1A0000}"/>
    <cellStyle name="Input 8 2 3 9" xfId="7262" xr:uid="{00000000-0005-0000-0000-0000AE1A0000}"/>
    <cellStyle name="Input 8 2 3 9 2" xfId="7263" xr:uid="{00000000-0005-0000-0000-0000AF1A0000}"/>
    <cellStyle name="Input 8 2 4" xfId="7264" xr:uid="{00000000-0005-0000-0000-0000B01A0000}"/>
    <cellStyle name="Input 8 2 4 10" xfId="7265" xr:uid="{00000000-0005-0000-0000-0000B11A0000}"/>
    <cellStyle name="Input 8 2 4 10 2" xfId="7266" xr:uid="{00000000-0005-0000-0000-0000B21A0000}"/>
    <cellStyle name="Input 8 2 4 11" xfId="7267" xr:uid="{00000000-0005-0000-0000-0000B31A0000}"/>
    <cellStyle name="Input 8 2 4 11 2" xfId="7268" xr:uid="{00000000-0005-0000-0000-0000B41A0000}"/>
    <cellStyle name="Input 8 2 4 12" xfId="7269" xr:uid="{00000000-0005-0000-0000-0000B51A0000}"/>
    <cellStyle name="Input 8 2 4 12 2" xfId="7270" xr:uid="{00000000-0005-0000-0000-0000B61A0000}"/>
    <cellStyle name="Input 8 2 4 13" xfId="7271" xr:uid="{00000000-0005-0000-0000-0000B71A0000}"/>
    <cellStyle name="Input 8 2 4 13 2" xfId="7272" xr:uid="{00000000-0005-0000-0000-0000B81A0000}"/>
    <cellStyle name="Input 8 2 4 14" xfId="7273" xr:uid="{00000000-0005-0000-0000-0000B91A0000}"/>
    <cellStyle name="Input 8 2 4 14 2" xfId="7274" xr:uid="{00000000-0005-0000-0000-0000BA1A0000}"/>
    <cellStyle name="Input 8 2 4 15" xfId="7275" xr:uid="{00000000-0005-0000-0000-0000BB1A0000}"/>
    <cellStyle name="Input 8 2 4 15 2" xfId="7276" xr:uid="{00000000-0005-0000-0000-0000BC1A0000}"/>
    <cellStyle name="Input 8 2 4 16" xfId="7277" xr:uid="{00000000-0005-0000-0000-0000BD1A0000}"/>
    <cellStyle name="Input 8 2 4 16 2" xfId="7278" xr:uid="{00000000-0005-0000-0000-0000BE1A0000}"/>
    <cellStyle name="Input 8 2 4 17" xfId="7279" xr:uid="{00000000-0005-0000-0000-0000BF1A0000}"/>
    <cellStyle name="Input 8 2 4 17 2" xfId="7280" xr:uid="{00000000-0005-0000-0000-0000C01A0000}"/>
    <cellStyle name="Input 8 2 4 18" xfId="7281" xr:uid="{00000000-0005-0000-0000-0000C11A0000}"/>
    <cellStyle name="Input 8 2 4 18 2" xfId="7282" xr:uid="{00000000-0005-0000-0000-0000C21A0000}"/>
    <cellStyle name="Input 8 2 4 19" xfId="7283" xr:uid="{00000000-0005-0000-0000-0000C31A0000}"/>
    <cellStyle name="Input 8 2 4 19 2" xfId="7284" xr:uid="{00000000-0005-0000-0000-0000C41A0000}"/>
    <cellStyle name="Input 8 2 4 2" xfId="7285" xr:uid="{00000000-0005-0000-0000-0000C51A0000}"/>
    <cellStyle name="Input 8 2 4 2 10" xfId="7286" xr:uid="{00000000-0005-0000-0000-0000C61A0000}"/>
    <cellStyle name="Input 8 2 4 2 10 2" xfId="7287" xr:uid="{00000000-0005-0000-0000-0000C71A0000}"/>
    <cellStyle name="Input 8 2 4 2 11" xfId="7288" xr:uid="{00000000-0005-0000-0000-0000C81A0000}"/>
    <cellStyle name="Input 8 2 4 2 11 2" xfId="7289" xr:uid="{00000000-0005-0000-0000-0000C91A0000}"/>
    <cellStyle name="Input 8 2 4 2 12" xfId="7290" xr:uid="{00000000-0005-0000-0000-0000CA1A0000}"/>
    <cellStyle name="Input 8 2 4 2 12 2" xfId="7291" xr:uid="{00000000-0005-0000-0000-0000CB1A0000}"/>
    <cellStyle name="Input 8 2 4 2 13" xfId="7292" xr:uid="{00000000-0005-0000-0000-0000CC1A0000}"/>
    <cellStyle name="Input 8 2 4 2 13 2" xfId="7293" xr:uid="{00000000-0005-0000-0000-0000CD1A0000}"/>
    <cellStyle name="Input 8 2 4 2 14" xfId="7294" xr:uid="{00000000-0005-0000-0000-0000CE1A0000}"/>
    <cellStyle name="Input 8 2 4 2 14 2" xfId="7295" xr:uid="{00000000-0005-0000-0000-0000CF1A0000}"/>
    <cellStyle name="Input 8 2 4 2 15" xfId="7296" xr:uid="{00000000-0005-0000-0000-0000D01A0000}"/>
    <cellStyle name="Input 8 2 4 2 15 2" xfId="7297" xr:uid="{00000000-0005-0000-0000-0000D11A0000}"/>
    <cellStyle name="Input 8 2 4 2 16" xfId="7298" xr:uid="{00000000-0005-0000-0000-0000D21A0000}"/>
    <cellStyle name="Input 8 2 4 2 16 2" xfId="7299" xr:uid="{00000000-0005-0000-0000-0000D31A0000}"/>
    <cellStyle name="Input 8 2 4 2 17" xfId="7300" xr:uid="{00000000-0005-0000-0000-0000D41A0000}"/>
    <cellStyle name="Input 8 2 4 2 17 2" xfId="7301" xr:uid="{00000000-0005-0000-0000-0000D51A0000}"/>
    <cellStyle name="Input 8 2 4 2 18" xfId="7302" xr:uid="{00000000-0005-0000-0000-0000D61A0000}"/>
    <cellStyle name="Input 8 2 4 2 18 2" xfId="7303" xr:uid="{00000000-0005-0000-0000-0000D71A0000}"/>
    <cellStyle name="Input 8 2 4 2 19" xfId="7304" xr:uid="{00000000-0005-0000-0000-0000D81A0000}"/>
    <cellStyle name="Input 8 2 4 2 2" xfId="7305" xr:uid="{00000000-0005-0000-0000-0000D91A0000}"/>
    <cellStyle name="Input 8 2 4 2 2 2" xfId="7306" xr:uid="{00000000-0005-0000-0000-0000DA1A0000}"/>
    <cellStyle name="Input 8 2 4 2 3" xfId="7307" xr:uid="{00000000-0005-0000-0000-0000DB1A0000}"/>
    <cellStyle name="Input 8 2 4 2 3 2" xfId="7308" xr:uid="{00000000-0005-0000-0000-0000DC1A0000}"/>
    <cellStyle name="Input 8 2 4 2 4" xfId="7309" xr:uid="{00000000-0005-0000-0000-0000DD1A0000}"/>
    <cellStyle name="Input 8 2 4 2 4 2" xfId="7310" xr:uid="{00000000-0005-0000-0000-0000DE1A0000}"/>
    <cellStyle name="Input 8 2 4 2 5" xfId="7311" xr:uid="{00000000-0005-0000-0000-0000DF1A0000}"/>
    <cellStyle name="Input 8 2 4 2 5 2" xfId="7312" xr:uid="{00000000-0005-0000-0000-0000E01A0000}"/>
    <cellStyle name="Input 8 2 4 2 6" xfId="7313" xr:uid="{00000000-0005-0000-0000-0000E11A0000}"/>
    <cellStyle name="Input 8 2 4 2 6 2" xfId="7314" xr:uid="{00000000-0005-0000-0000-0000E21A0000}"/>
    <cellStyle name="Input 8 2 4 2 7" xfId="7315" xr:uid="{00000000-0005-0000-0000-0000E31A0000}"/>
    <cellStyle name="Input 8 2 4 2 7 2" xfId="7316" xr:uid="{00000000-0005-0000-0000-0000E41A0000}"/>
    <cellStyle name="Input 8 2 4 2 8" xfId="7317" xr:uid="{00000000-0005-0000-0000-0000E51A0000}"/>
    <cellStyle name="Input 8 2 4 2 8 2" xfId="7318" xr:uid="{00000000-0005-0000-0000-0000E61A0000}"/>
    <cellStyle name="Input 8 2 4 2 9" xfId="7319" xr:uid="{00000000-0005-0000-0000-0000E71A0000}"/>
    <cellStyle name="Input 8 2 4 2 9 2" xfId="7320" xr:uid="{00000000-0005-0000-0000-0000E81A0000}"/>
    <cellStyle name="Input 8 2 4 20" xfId="7321" xr:uid="{00000000-0005-0000-0000-0000E91A0000}"/>
    <cellStyle name="Input 8 2 4 3" xfId="7322" xr:uid="{00000000-0005-0000-0000-0000EA1A0000}"/>
    <cellStyle name="Input 8 2 4 3 10" xfId="7323" xr:uid="{00000000-0005-0000-0000-0000EB1A0000}"/>
    <cellStyle name="Input 8 2 4 3 10 2" xfId="7324" xr:uid="{00000000-0005-0000-0000-0000EC1A0000}"/>
    <cellStyle name="Input 8 2 4 3 11" xfId="7325" xr:uid="{00000000-0005-0000-0000-0000ED1A0000}"/>
    <cellStyle name="Input 8 2 4 3 11 2" xfId="7326" xr:uid="{00000000-0005-0000-0000-0000EE1A0000}"/>
    <cellStyle name="Input 8 2 4 3 12" xfId="7327" xr:uid="{00000000-0005-0000-0000-0000EF1A0000}"/>
    <cellStyle name="Input 8 2 4 3 12 2" xfId="7328" xr:uid="{00000000-0005-0000-0000-0000F01A0000}"/>
    <cellStyle name="Input 8 2 4 3 13" xfId="7329" xr:uid="{00000000-0005-0000-0000-0000F11A0000}"/>
    <cellStyle name="Input 8 2 4 3 13 2" xfId="7330" xr:uid="{00000000-0005-0000-0000-0000F21A0000}"/>
    <cellStyle name="Input 8 2 4 3 14" xfId="7331" xr:uid="{00000000-0005-0000-0000-0000F31A0000}"/>
    <cellStyle name="Input 8 2 4 3 14 2" xfId="7332" xr:uid="{00000000-0005-0000-0000-0000F41A0000}"/>
    <cellStyle name="Input 8 2 4 3 15" xfId="7333" xr:uid="{00000000-0005-0000-0000-0000F51A0000}"/>
    <cellStyle name="Input 8 2 4 3 15 2" xfId="7334" xr:uid="{00000000-0005-0000-0000-0000F61A0000}"/>
    <cellStyle name="Input 8 2 4 3 16" xfId="7335" xr:uid="{00000000-0005-0000-0000-0000F71A0000}"/>
    <cellStyle name="Input 8 2 4 3 16 2" xfId="7336" xr:uid="{00000000-0005-0000-0000-0000F81A0000}"/>
    <cellStyle name="Input 8 2 4 3 17" xfId="7337" xr:uid="{00000000-0005-0000-0000-0000F91A0000}"/>
    <cellStyle name="Input 8 2 4 3 17 2" xfId="7338" xr:uid="{00000000-0005-0000-0000-0000FA1A0000}"/>
    <cellStyle name="Input 8 2 4 3 18" xfId="7339" xr:uid="{00000000-0005-0000-0000-0000FB1A0000}"/>
    <cellStyle name="Input 8 2 4 3 2" xfId="7340" xr:uid="{00000000-0005-0000-0000-0000FC1A0000}"/>
    <cellStyle name="Input 8 2 4 3 2 2" xfId="7341" xr:uid="{00000000-0005-0000-0000-0000FD1A0000}"/>
    <cellStyle name="Input 8 2 4 3 3" xfId="7342" xr:uid="{00000000-0005-0000-0000-0000FE1A0000}"/>
    <cellStyle name="Input 8 2 4 3 3 2" xfId="7343" xr:uid="{00000000-0005-0000-0000-0000FF1A0000}"/>
    <cellStyle name="Input 8 2 4 3 4" xfId="7344" xr:uid="{00000000-0005-0000-0000-0000001B0000}"/>
    <cellStyle name="Input 8 2 4 3 4 2" xfId="7345" xr:uid="{00000000-0005-0000-0000-0000011B0000}"/>
    <cellStyle name="Input 8 2 4 3 5" xfId="7346" xr:uid="{00000000-0005-0000-0000-0000021B0000}"/>
    <cellStyle name="Input 8 2 4 3 5 2" xfId="7347" xr:uid="{00000000-0005-0000-0000-0000031B0000}"/>
    <cellStyle name="Input 8 2 4 3 6" xfId="7348" xr:uid="{00000000-0005-0000-0000-0000041B0000}"/>
    <cellStyle name="Input 8 2 4 3 6 2" xfId="7349" xr:uid="{00000000-0005-0000-0000-0000051B0000}"/>
    <cellStyle name="Input 8 2 4 3 7" xfId="7350" xr:uid="{00000000-0005-0000-0000-0000061B0000}"/>
    <cellStyle name="Input 8 2 4 3 7 2" xfId="7351" xr:uid="{00000000-0005-0000-0000-0000071B0000}"/>
    <cellStyle name="Input 8 2 4 3 8" xfId="7352" xr:uid="{00000000-0005-0000-0000-0000081B0000}"/>
    <cellStyle name="Input 8 2 4 3 8 2" xfId="7353" xr:uid="{00000000-0005-0000-0000-0000091B0000}"/>
    <cellStyle name="Input 8 2 4 3 9" xfId="7354" xr:uid="{00000000-0005-0000-0000-00000A1B0000}"/>
    <cellStyle name="Input 8 2 4 3 9 2" xfId="7355" xr:uid="{00000000-0005-0000-0000-00000B1B0000}"/>
    <cellStyle name="Input 8 2 4 4" xfId="7356" xr:uid="{00000000-0005-0000-0000-00000C1B0000}"/>
    <cellStyle name="Input 8 2 4 4 10" xfId="7357" xr:uid="{00000000-0005-0000-0000-00000D1B0000}"/>
    <cellStyle name="Input 8 2 4 4 10 2" xfId="7358" xr:uid="{00000000-0005-0000-0000-00000E1B0000}"/>
    <cellStyle name="Input 8 2 4 4 11" xfId="7359" xr:uid="{00000000-0005-0000-0000-00000F1B0000}"/>
    <cellStyle name="Input 8 2 4 4 11 2" xfId="7360" xr:uid="{00000000-0005-0000-0000-0000101B0000}"/>
    <cellStyle name="Input 8 2 4 4 12" xfId="7361" xr:uid="{00000000-0005-0000-0000-0000111B0000}"/>
    <cellStyle name="Input 8 2 4 4 12 2" xfId="7362" xr:uid="{00000000-0005-0000-0000-0000121B0000}"/>
    <cellStyle name="Input 8 2 4 4 13" xfId="7363" xr:uid="{00000000-0005-0000-0000-0000131B0000}"/>
    <cellStyle name="Input 8 2 4 4 13 2" xfId="7364" xr:uid="{00000000-0005-0000-0000-0000141B0000}"/>
    <cellStyle name="Input 8 2 4 4 14" xfId="7365" xr:uid="{00000000-0005-0000-0000-0000151B0000}"/>
    <cellStyle name="Input 8 2 4 4 14 2" xfId="7366" xr:uid="{00000000-0005-0000-0000-0000161B0000}"/>
    <cellStyle name="Input 8 2 4 4 15" xfId="7367" xr:uid="{00000000-0005-0000-0000-0000171B0000}"/>
    <cellStyle name="Input 8 2 4 4 15 2" xfId="7368" xr:uid="{00000000-0005-0000-0000-0000181B0000}"/>
    <cellStyle name="Input 8 2 4 4 16" xfId="7369" xr:uid="{00000000-0005-0000-0000-0000191B0000}"/>
    <cellStyle name="Input 8 2 4 4 2" xfId="7370" xr:uid="{00000000-0005-0000-0000-00001A1B0000}"/>
    <cellStyle name="Input 8 2 4 4 2 2" xfId="7371" xr:uid="{00000000-0005-0000-0000-00001B1B0000}"/>
    <cellStyle name="Input 8 2 4 4 3" xfId="7372" xr:uid="{00000000-0005-0000-0000-00001C1B0000}"/>
    <cellStyle name="Input 8 2 4 4 3 2" xfId="7373" xr:uid="{00000000-0005-0000-0000-00001D1B0000}"/>
    <cellStyle name="Input 8 2 4 4 4" xfId="7374" xr:uid="{00000000-0005-0000-0000-00001E1B0000}"/>
    <cellStyle name="Input 8 2 4 4 4 2" xfId="7375" xr:uid="{00000000-0005-0000-0000-00001F1B0000}"/>
    <cellStyle name="Input 8 2 4 4 5" xfId="7376" xr:uid="{00000000-0005-0000-0000-0000201B0000}"/>
    <cellStyle name="Input 8 2 4 4 5 2" xfId="7377" xr:uid="{00000000-0005-0000-0000-0000211B0000}"/>
    <cellStyle name="Input 8 2 4 4 6" xfId="7378" xr:uid="{00000000-0005-0000-0000-0000221B0000}"/>
    <cellStyle name="Input 8 2 4 4 6 2" xfId="7379" xr:uid="{00000000-0005-0000-0000-0000231B0000}"/>
    <cellStyle name="Input 8 2 4 4 7" xfId="7380" xr:uid="{00000000-0005-0000-0000-0000241B0000}"/>
    <cellStyle name="Input 8 2 4 4 7 2" xfId="7381" xr:uid="{00000000-0005-0000-0000-0000251B0000}"/>
    <cellStyle name="Input 8 2 4 4 8" xfId="7382" xr:uid="{00000000-0005-0000-0000-0000261B0000}"/>
    <cellStyle name="Input 8 2 4 4 8 2" xfId="7383" xr:uid="{00000000-0005-0000-0000-0000271B0000}"/>
    <cellStyle name="Input 8 2 4 4 9" xfId="7384" xr:uid="{00000000-0005-0000-0000-0000281B0000}"/>
    <cellStyle name="Input 8 2 4 4 9 2" xfId="7385" xr:uid="{00000000-0005-0000-0000-0000291B0000}"/>
    <cellStyle name="Input 8 2 4 5" xfId="7386" xr:uid="{00000000-0005-0000-0000-00002A1B0000}"/>
    <cellStyle name="Input 8 2 4 5 10" xfId="7387" xr:uid="{00000000-0005-0000-0000-00002B1B0000}"/>
    <cellStyle name="Input 8 2 4 5 10 2" xfId="7388" xr:uid="{00000000-0005-0000-0000-00002C1B0000}"/>
    <cellStyle name="Input 8 2 4 5 11" xfId="7389" xr:uid="{00000000-0005-0000-0000-00002D1B0000}"/>
    <cellStyle name="Input 8 2 4 5 11 2" xfId="7390" xr:uid="{00000000-0005-0000-0000-00002E1B0000}"/>
    <cellStyle name="Input 8 2 4 5 12" xfId="7391" xr:uid="{00000000-0005-0000-0000-00002F1B0000}"/>
    <cellStyle name="Input 8 2 4 5 12 2" xfId="7392" xr:uid="{00000000-0005-0000-0000-0000301B0000}"/>
    <cellStyle name="Input 8 2 4 5 13" xfId="7393" xr:uid="{00000000-0005-0000-0000-0000311B0000}"/>
    <cellStyle name="Input 8 2 4 5 13 2" xfId="7394" xr:uid="{00000000-0005-0000-0000-0000321B0000}"/>
    <cellStyle name="Input 8 2 4 5 14" xfId="7395" xr:uid="{00000000-0005-0000-0000-0000331B0000}"/>
    <cellStyle name="Input 8 2 4 5 14 2" xfId="7396" xr:uid="{00000000-0005-0000-0000-0000341B0000}"/>
    <cellStyle name="Input 8 2 4 5 15" xfId="7397" xr:uid="{00000000-0005-0000-0000-0000351B0000}"/>
    <cellStyle name="Input 8 2 4 5 15 2" xfId="7398" xr:uid="{00000000-0005-0000-0000-0000361B0000}"/>
    <cellStyle name="Input 8 2 4 5 16" xfId="7399" xr:uid="{00000000-0005-0000-0000-0000371B0000}"/>
    <cellStyle name="Input 8 2 4 5 2" xfId="7400" xr:uid="{00000000-0005-0000-0000-0000381B0000}"/>
    <cellStyle name="Input 8 2 4 5 2 2" xfId="7401" xr:uid="{00000000-0005-0000-0000-0000391B0000}"/>
    <cellStyle name="Input 8 2 4 5 3" xfId="7402" xr:uid="{00000000-0005-0000-0000-00003A1B0000}"/>
    <cellStyle name="Input 8 2 4 5 3 2" xfId="7403" xr:uid="{00000000-0005-0000-0000-00003B1B0000}"/>
    <cellStyle name="Input 8 2 4 5 4" xfId="7404" xr:uid="{00000000-0005-0000-0000-00003C1B0000}"/>
    <cellStyle name="Input 8 2 4 5 4 2" xfId="7405" xr:uid="{00000000-0005-0000-0000-00003D1B0000}"/>
    <cellStyle name="Input 8 2 4 5 5" xfId="7406" xr:uid="{00000000-0005-0000-0000-00003E1B0000}"/>
    <cellStyle name="Input 8 2 4 5 5 2" xfId="7407" xr:uid="{00000000-0005-0000-0000-00003F1B0000}"/>
    <cellStyle name="Input 8 2 4 5 6" xfId="7408" xr:uid="{00000000-0005-0000-0000-0000401B0000}"/>
    <cellStyle name="Input 8 2 4 5 6 2" xfId="7409" xr:uid="{00000000-0005-0000-0000-0000411B0000}"/>
    <cellStyle name="Input 8 2 4 5 7" xfId="7410" xr:uid="{00000000-0005-0000-0000-0000421B0000}"/>
    <cellStyle name="Input 8 2 4 5 7 2" xfId="7411" xr:uid="{00000000-0005-0000-0000-0000431B0000}"/>
    <cellStyle name="Input 8 2 4 5 8" xfId="7412" xr:uid="{00000000-0005-0000-0000-0000441B0000}"/>
    <cellStyle name="Input 8 2 4 5 8 2" xfId="7413" xr:uid="{00000000-0005-0000-0000-0000451B0000}"/>
    <cellStyle name="Input 8 2 4 5 9" xfId="7414" xr:uid="{00000000-0005-0000-0000-0000461B0000}"/>
    <cellStyle name="Input 8 2 4 5 9 2" xfId="7415" xr:uid="{00000000-0005-0000-0000-0000471B0000}"/>
    <cellStyle name="Input 8 2 4 6" xfId="7416" xr:uid="{00000000-0005-0000-0000-0000481B0000}"/>
    <cellStyle name="Input 8 2 4 6 10" xfId="7417" xr:uid="{00000000-0005-0000-0000-0000491B0000}"/>
    <cellStyle name="Input 8 2 4 6 10 2" xfId="7418" xr:uid="{00000000-0005-0000-0000-00004A1B0000}"/>
    <cellStyle name="Input 8 2 4 6 11" xfId="7419" xr:uid="{00000000-0005-0000-0000-00004B1B0000}"/>
    <cellStyle name="Input 8 2 4 6 11 2" xfId="7420" xr:uid="{00000000-0005-0000-0000-00004C1B0000}"/>
    <cellStyle name="Input 8 2 4 6 12" xfId="7421" xr:uid="{00000000-0005-0000-0000-00004D1B0000}"/>
    <cellStyle name="Input 8 2 4 6 12 2" xfId="7422" xr:uid="{00000000-0005-0000-0000-00004E1B0000}"/>
    <cellStyle name="Input 8 2 4 6 13" xfId="7423" xr:uid="{00000000-0005-0000-0000-00004F1B0000}"/>
    <cellStyle name="Input 8 2 4 6 13 2" xfId="7424" xr:uid="{00000000-0005-0000-0000-0000501B0000}"/>
    <cellStyle name="Input 8 2 4 6 14" xfId="7425" xr:uid="{00000000-0005-0000-0000-0000511B0000}"/>
    <cellStyle name="Input 8 2 4 6 14 2" xfId="7426" xr:uid="{00000000-0005-0000-0000-0000521B0000}"/>
    <cellStyle name="Input 8 2 4 6 15" xfId="7427" xr:uid="{00000000-0005-0000-0000-0000531B0000}"/>
    <cellStyle name="Input 8 2 4 6 2" xfId="7428" xr:uid="{00000000-0005-0000-0000-0000541B0000}"/>
    <cellStyle name="Input 8 2 4 6 2 2" xfId="7429" xr:uid="{00000000-0005-0000-0000-0000551B0000}"/>
    <cellStyle name="Input 8 2 4 6 3" xfId="7430" xr:uid="{00000000-0005-0000-0000-0000561B0000}"/>
    <cellStyle name="Input 8 2 4 6 3 2" xfId="7431" xr:uid="{00000000-0005-0000-0000-0000571B0000}"/>
    <cellStyle name="Input 8 2 4 6 4" xfId="7432" xr:uid="{00000000-0005-0000-0000-0000581B0000}"/>
    <cellStyle name="Input 8 2 4 6 4 2" xfId="7433" xr:uid="{00000000-0005-0000-0000-0000591B0000}"/>
    <cellStyle name="Input 8 2 4 6 5" xfId="7434" xr:uid="{00000000-0005-0000-0000-00005A1B0000}"/>
    <cellStyle name="Input 8 2 4 6 5 2" xfId="7435" xr:uid="{00000000-0005-0000-0000-00005B1B0000}"/>
    <cellStyle name="Input 8 2 4 6 6" xfId="7436" xr:uid="{00000000-0005-0000-0000-00005C1B0000}"/>
    <cellStyle name="Input 8 2 4 6 6 2" xfId="7437" xr:uid="{00000000-0005-0000-0000-00005D1B0000}"/>
    <cellStyle name="Input 8 2 4 6 7" xfId="7438" xr:uid="{00000000-0005-0000-0000-00005E1B0000}"/>
    <cellStyle name="Input 8 2 4 6 7 2" xfId="7439" xr:uid="{00000000-0005-0000-0000-00005F1B0000}"/>
    <cellStyle name="Input 8 2 4 6 8" xfId="7440" xr:uid="{00000000-0005-0000-0000-0000601B0000}"/>
    <cellStyle name="Input 8 2 4 6 8 2" xfId="7441" xr:uid="{00000000-0005-0000-0000-0000611B0000}"/>
    <cellStyle name="Input 8 2 4 6 9" xfId="7442" xr:uid="{00000000-0005-0000-0000-0000621B0000}"/>
    <cellStyle name="Input 8 2 4 6 9 2" xfId="7443" xr:uid="{00000000-0005-0000-0000-0000631B0000}"/>
    <cellStyle name="Input 8 2 4 7" xfId="7444" xr:uid="{00000000-0005-0000-0000-0000641B0000}"/>
    <cellStyle name="Input 8 2 4 7 2" xfId="7445" xr:uid="{00000000-0005-0000-0000-0000651B0000}"/>
    <cellStyle name="Input 8 2 4 8" xfId="7446" xr:uid="{00000000-0005-0000-0000-0000661B0000}"/>
    <cellStyle name="Input 8 2 4 8 2" xfId="7447" xr:uid="{00000000-0005-0000-0000-0000671B0000}"/>
    <cellStyle name="Input 8 2 4 9" xfId="7448" xr:uid="{00000000-0005-0000-0000-0000681B0000}"/>
    <cellStyle name="Input 8 2 4 9 2" xfId="7449" xr:uid="{00000000-0005-0000-0000-0000691B0000}"/>
    <cellStyle name="Input 8 2 5" xfId="7450" xr:uid="{00000000-0005-0000-0000-00006A1B0000}"/>
    <cellStyle name="Input 8 2 5 10" xfId="7451" xr:uid="{00000000-0005-0000-0000-00006B1B0000}"/>
    <cellStyle name="Input 8 2 5 10 2" xfId="7452" xr:uid="{00000000-0005-0000-0000-00006C1B0000}"/>
    <cellStyle name="Input 8 2 5 11" xfId="7453" xr:uid="{00000000-0005-0000-0000-00006D1B0000}"/>
    <cellStyle name="Input 8 2 5 11 2" xfId="7454" xr:uid="{00000000-0005-0000-0000-00006E1B0000}"/>
    <cellStyle name="Input 8 2 5 12" xfId="7455" xr:uid="{00000000-0005-0000-0000-00006F1B0000}"/>
    <cellStyle name="Input 8 2 5 12 2" xfId="7456" xr:uid="{00000000-0005-0000-0000-0000701B0000}"/>
    <cellStyle name="Input 8 2 5 13" xfId="7457" xr:uid="{00000000-0005-0000-0000-0000711B0000}"/>
    <cellStyle name="Input 8 2 5 13 2" xfId="7458" xr:uid="{00000000-0005-0000-0000-0000721B0000}"/>
    <cellStyle name="Input 8 2 5 14" xfId="7459" xr:uid="{00000000-0005-0000-0000-0000731B0000}"/>
    <cellStyle name="Input 8 2 5 14 2" xfId="7460" xr:uid="{00000000-0005-0000-0000-0000741B0000}"/>
    <cellStyle name="Input 8 2 5 15" xfId="7461" xr:uid="{00000000-0005-0000-0000-0000751B0000}"/>
    <cellStyle name="Input 8 2 5 15 2" xfId="7462" xr:uid="{00000000-0005-0000-0000-0000761B0000}"/>
    <cellStyle name="Input 8 2 5 16" xfId="7463" xr:uid="{00000000-0005-0000-0000-0000771B0000}"/>
    <cellStyle name="Input 8 2 5 16 2" xfId="7464" xr:uid="{00000000-0005-0000-0000-0000781B0000}"/>
    <cellStyle name="Input 8 2 5 17" xfId="7465" xr:uid="{00000000-0005-0000-0000-0000791B0000}"/>
    <cellStyle name="Input 8 2 5 17 2" xfId="7466" xr:uid="{00000000-0005-0000-0000-00007A1B0000}"/>
    <cellStyle name="Input 8 2 5 18" xfId="7467" xr:uid="{00000000-0005-0000-0000-00007B1B0000}"/>
    <cellStyle name="Input 8 2 5 18 2" xfId="7468" xr:uid="{00000000-0005-0000-0000-00007C1B0000}"/>
    <cellStyle name="Input 8 2 5 19" xfId="7469" xr:uid="{00000000-0005-0000-0000-00007D1B0000}"/>
    <cellStyle name="Input 8 2 5 2" xfId="7470" xr:uid="{00000000-0005-0000-0000-00007E1B0000}"/>
    <cellStyle name="Input 8 2 5 2 10" xfId="7471" xr:uid="{00000000-0005-0000-0000-00007F1B0000}"/>
    <cellStyle name="Input 8 2 5 2 10 2" xfId="7472" xr:uid="{00000000-0005-0000-0000-0000801B0000}"/>
    <cellStyle name="Input 8 2 5 2 11" xfId="7473" xr:uid="{00000000-0005-0000-0000-0000811B0000}"/>
    <cellStyle name="Input 8 2 5 2 11 2" xfId="7474" xr:uid="{00000000-0005-0000-0000-0000821B0000}"/>
    <cellStyle name="Input 8 2 5 2 12" xfId="7475" xr:uid="{00000000-0005-0000-0000-0000831B0000}"/>
    <cellStyle name="Input 8 2 5 2 12 2" xfId="7476" xr:uid="{00000000-0005-0000-0000-0000841B0000}"/>
    <cellStyle name="Input 8 2 5 2 13" xfId="7477" xr:uid="{00000000-0005-0000-0000-0000851B0000}"/>
    <cellStyle name="Input 8 2 5 2 13 2" xfId="7478" xr:uid="{00000000-0005-0000-0000-0000861B0000}"/>
    <cellStyle name="Input 8 2 5 2 14" xfId="7479" xr:uid="{00000000-0005-0000-0000-0000871B0000}"/>
    <cellStyle name="Input 8 2 5 2 14 2" xfId="7480" xr:uid="{00000000-0005-0000-0000-0000881B0000}"/>
    <cellStyle name="Input 8 2 5 2 15" xfId="7481" xr:uid="{00000000-0005-0000-0000-0000891B0000}"/>
    <cellStyle name="Input 8 2 5 2 15 2" xfId="7482" xr:uid="{00000000-0005-0000-0000-00008A1B0000}"/>
    <cellStyle name="Input 8 2 5 2 16" xfId="7483" xr:uid="{00000000-0005-0000-0000-00008B1B0000}"/>
    <cellStyle name="Input 8 2 5 2 16 2" xfId="7484" xr:uid="{00000000-0005-0000-0000-00008C1B0000}"/>
    <cellStyle name="Input 8 2 5 2 17" xfId="7485" xr:uid="{00000000-0005-0000-0000-00008D1B0000}"/>
    <cellStyle name="Input 8 2 5 2 17 2" xfId="7486" xr:uid="{00000000-0005-0000-0000-00008E1B0000}"/>
    <cellStyle name="Input 8 2 5 2 18" xfId="7487" xr:uid="{00000000-0005-0000-0000-00008F1B0000}"/>
    <cellStyle name="Input 8 2 5 2 2" xfId="7488" xr:uid="{00000000-0005-0000-0000-0000901B0000}"/>
    <cellStyle name="Input 8 2 5 2 2 2" xfId="7489" xr:uid="{00000000-0005-0000-0000-0000911B0000}"/>
    <cellStyle name="Input 8 2 5 2 3" xfId="7490" xr:uid="{00000000-0005-0000-0000-0000921B0000}"/>
    <cellStyle name="Input 8 2 5 2 3 2" xfId="7491" xr:uid="{00000000-0005-0000-0000-0000931B0000}"/>
    <cellStyle name="Input 8 2 5 2 4" xfId="7492" xr:uid="{00000000-0005-0000-0000-0000941B0000}"/>
    <cellStyle name="Input 8 2 5 2 4 2" xfId="7493" xr:uid="{00000000-0005-0000-0000-0000951B0000}"/>
    <cellStyle name="Input 8 2 5 2 5" xfId="7494" xr:uid="{00000000-0005-0000-0000-0000961B0000}"/>
    <cellStyle name="Input 8 2 5 2 5 2" xfId="7495" xr:uid="{00000000-0005-0000-0000-0000971B0000}"/>
    <cellStyle name="Input 8 2 5 2 6" xfId="7496" xr:uid="{00000000-0005-0000-0000-0000981B0000}"/>
    <cellStyle name="Input 8 2 5 2 6 2" xfId="7497" xr:uid="{00000000-0005-0000-0000-0000991B0000}"/>
    <cellStyle name="Input 8 2 5 2 7" xfId="7498" xr:uid="{00000000-0005-0000-0000-00009A1B0000}"/>
    <cellStyle name="Input 8 2 5 2 7 2" xfId="7499" xr:uid="{00000000-0005-0000-0000-00009B1B0000}"/>
    <cellStyle name="Input 8 2 5 2 8" xfId="7500" xr:uid="{00000000-0005-0000-0000-00009C1B0000}"/>
    <cellStyle name="Input 8 2 5 2 8 2" xfId="7501" xr:uid="{00000000-0005-0000-0000-00009D1B0000}"/>
    <cellStyle name="Input 8 2 5 2 9" xfId="7502" xr:uid="{00000000-0005-0000-0000-00009E1B0000}"/>
    <cellStyle name="Input 8 2 5 2 9 2" xfId="7503" xr:uid="{00000000-0005-0000-0000-00009F1B0000}"/>
    <cellStyle name="Input 8 2 5 3" xfId="7504" xr:uid="{00000000-0005-0000-0000-0000A01B0000}"/>
    <cellStyle name="Input 8 2 5 3 10" xfId="7505" xr:uid="{00000000-0005-0000-0000-0000A11B0000}"/>
    <cellStyle name="Input 8 2 5 3 10 2" xfId="7506" xr:uid="{00000000-0005-0000-0000-0000A21B0000}"/>
    <cellStyle name="Input 8 2 5 3 11" xfId="7507" xr:uid="{00000000-0005-0000-0000-0000A31B0000}"/>
    <cellStyle name="Input 8 2 5 3 11 2" xfId="7508" xr:uid="{00000000-0005-0000-0000-0000A41B0000}"/>
    <cellStyle name="Input 8 2 5 3 12" xfId="7509" xr:uid="{00000000-0005-0000-0000-0000A51B0000}"/>
    <cellStyle name="Input 8 2 5 3 12 2" xfId="7510" xr:uid="{00000000-0005-0000-0000-0000A61B0000}"/>
    <cellStyle name="Input 8 2 5 3 13" xfId="7511" xr:uid="{00000000-0005-0000-0000-0000A71B0000}"/>
    <cellStyle name="Input 8 2 5 3 13 2" xfId="7512" xr:uid="{00000000-0005-0000-0000-0000A81B0000}"/>
    <cellStyle name="Input 8 2 5 3 14" xfId="7513" xr:uid="{00000000-0005-0000-0000-0000A91B0000}"/>
    <cellStyle name="Input 8 2 5 3 14 2" xfId="7514" xr:uid="{00000000-0005-0000-0000-0000AA1B0000}"/>
    <cellStyle name="Input 8 2 5 3 15" xfId="7515" xr:uid="{00000000-0005-0000-0000-0000AB1B0000}"/>
    <cellStyle name="Input 8 2 5 3 15 2" xfId="7516" xr:uid="{00000000-0005-0000-0000-0000AC1B0000}"/>
    <cellStyle name="Input 8 2 5 3 16" xfId="7517" xr:uid="{00000000-0005-0000-0000-0000AD1B0000}"/>
    <cellStyle name="Input 8 2 5 3 2" xfId="7518" xr:uid="{00000000-0005-0000-0000-0000AE1B0000}"/>
    <cellStyle name="Input 8 2 5 3 2 2" xfId="7519" xr:uid="{00000000-0005-0000-0000-0000AF1B0000}"/>
    <cellStyle name="Input 8 2 5 3 3" xfId="7520" xr:uid="{00000000-0005-0000-0000-0000B01B0000}"/>
    <cellStyle name="Input 8 2 5 3 3 2" xfId="7521" xr:uid="{00000000-0005-0000-0000-0000B11B0000}"/>
    <cellStyle name="Input 8 2 5 3 4" xfId="7522" xr:uid="{00000000-0005-0000-0000-0000B21B0000}"/>
    <cellStyle name="Input 8 2 5 3 4 2" xfId="7523" xr:uid="{00000000-0005-0000-0000-0000B31B0000}"/>
    <cellStyle name="Input 8 2 5 3 5" xfId="7524" xr:uid="{00000000-0005-0000-0000-0000B41B0000}"/>
    <cellStyle name="Input 8 2 5 3 5 2" xfId="7525" xr:uid="{00000000-0005-0000-0000-0000B51B0000}"/>
    <cellStyle name="Input 8 2 5 3 6" xfId="7526" xr:uid="{00000000-0005-0000-0000-0000B61B0000}"/>
    <cellStyle name="Input 8 2 5 3 6 2" xfId="7527" xr:uid="{00000000-0005-0000-0000-0000B71B0000}"/>
    <cellStyle name="Input 8 2 5 3 7" xfId="7528" xr:uid="{00000000-0005-0000-0000-0000B81B0000}"/>
    <cellStyle name="Input 8 2 5 3 7 2" xfId="7529" xr:uid="{00000000-0005-0000-0000-0000B91B0000}"/>
    <cellStyle name="Input 8 2 5 3 8" xfId="7530" xr:uid="{00000000-0005-0000-0000-0000BA1B0000}"/>
    <cellStyle name="Input 8 2 5 3 8 2" xfId="7531" xr:uid="{00000000-0005-0000-0000-0000BB1B0000}"/>
    <cellStyle name="Input 8 2 5 3 9" xfId="7532" xr:uid="{00000000-0005-0000-0000-0000BC1B0000}"/>
    <cellStyle name="Input 8 2 5 3 9 2" xfId="7533" xr:uid="{00000000-0005-0000-0000-0000BD1B0000}"/>
    <cellStyle name="Input 8 2 5 4" xfId="7534" xr:uid="{00000000-0005-0000-0000-0000BE1B0000}"/>
    <cellStyle name="Input 8 2 5 4 10" xfId="7535" xr:uid="{00000000-0005-0000-0000-0000BF1B0000}"/>
    <cellStyle name="Input 8 2 5 4 10 2" xfId="7536" xr:uid="{00000000-0005-0000-0000-0000C01B0000}"/>
    <cellStyle name="Input 8 2 5 4 11" xfId="7537" xr:uid="{00000000-0005-0000-0000-0000C11B0000}"/>
    <cellStyle name="Input 8 2 5 4 11 2" xfId="7538" xr:uid="{00000000-0005-0000-0000-0000C21B0000}"/>
    <cellStyle name="Input 8 2 5 4 12" xfId="7539" xr:uid="{00000000-0005-0000-0000-0000C31B0000}"/>
    <cellStyle name="Input 8 2 5 4 12 2" xfId="7540" xr:uid="{00000000-0005-0000-0000-0000C41B0000}"/>
    <cellStyle name="Input 8 2 5 4 13" xfId="7541" xr:uid="{00000000-0005-0000-0000-0000C51B0000}"/>
    <cellStyle name="Input 8 2 5 4 13 2" xfId="7542" xr:uid="{00000000-0005-0000-0000-0000C61B0000}"/>
    <cellStyle name="Input 8 2 5 4 14" xfId="7543" xr:uid="{00000000-0005-0000-0000-0000C71B0000}"/>
    <cellStyle name="Input 8 2 5 4 14 2" xfId="7544" xr:uid="{00000000-0005-0000-0000-0000C81B0000}"/>
    <cellStyle name="Input 8 2 5 4 15" xfId="7545" xr:uid="{00000000-0005-0000-0000-0000C91B0000}"/>
    <cellStyle name="Input 8 2 5 4 15 2" xfId="7546" xr:uid="{00000000-0005-0000-0000-0000CA1B0000}"/>
    <cellStyle name="Input 8 2 5 4 16" xfId="7547" xr:uid="{00000000-0005-0000-0000-0000CB1B0000}"/>
    <cellStyle name="Input 8 2 5 4 2" xfId="7548" xr:uid="{00000000-0005-0000-0000-0000CC1B0000}"/>
    <cellStyle name="Input 8 2 5 4 2 2" xfId="7549" xr:uid="{00000000-0005-0000-0000-0000CD1B0000}"/>
    <cellStyle name="Input 8 2 5 4 3" xfId="7550" xr:uid="{00000000-0005-0000-0000-0000CE1B0000}"/>
    <cellStyle name="Input 8 2 5 4 3 2" xfId="7551" xr:uid="{00000000-0005-0000-0000-0000CF1B0000}"/>
    <cellStyle name="Input 8 2 5 4 4" xfId="7552" xr:uid="{00000000-0005-0000-0000-0000D01B0000}"/>
    <cellStyle name="Input 8 2 5 4 4 2" xfId="7553" xr:uid="{00000000-0005-0000-0000-0000D11B0000}"/>
    <cellStyle name="Input 8 2 5 4 5" xfId="7554" xr:uid="{00000000-0005-0000-0000-0000D21B0000}"/>
    <cellStyle name="Input 8 2 5 4 5 2" xfId="7555" xr:uid="{00000000-0005-0000-0000-0000D31B0000}"/>
    <cellStyle name="Input 8 2 5 4 6" xfId="7556" xr:uid="{00000000-0005-0000-0000-0000D41B0000}"/>
    <cellStyle name="Input 8 2 5 4 6 2" xfId="7557" xr:uid="{00000000-0005-0000-0000-0000D51B0000}"/>
    <cellStyle name="Input 8 2 5 4 7" xfId="7558" xr:uid="{00000000-0005-0000-0000-0000D61B0000}"/>
    <cellStyle name="Input 8 2 5 4 7 2" xfId="7559" xr:uid="{00000000-0005-0000-0000-0000D71B0000}"/>
    <cellStyle name="Input 8 2 5 4 8" xfId="7560" xr:uid="{00000000-0005-0000-0000-0000D81B0000}"/>
    <cellStyle name="Input 8 2 5 4 8 2" xfId="7561" xr:uid="{00000000-0005-0000-0000-0000D91B0000}"/>
    <cellStyle name="Input 8 2 5 4 9" xfId="7562" xr:uid="{00000000-0005-0000-0000-0000DA1B0000}"/>
    <cellStyle name="Input 8 2 5 4 9 2" xfId="7563" xr:uid="{00000000-0005-0000-0000-0000DB1B0000}"/>
    <cellStyle name="Input 8 2 5 5" xfId="7564" xr:uid="{00000000-0005-0000-0000-0000DC1B0000}"/>
    <cellStyle name="Input 8 2 5 5 10" xfId="7565" xr:uid="{00000000-0005-0000-0000-0000DD1B0000}"/>
    <cellStyle name="Input 8 2 5 5 10 2" xfId="7566" xr:uid="{00000000-0005-0000-0000-0000DE1B0000}"/>
    <cellStyle name="Input 8 2 5 5 11" xfId="7567" xr:uid="{00000000-0005-0000-0000-0000DF1B0000}"/>
    <cellStyle name="Input 8 2 5 5 11 2" xfId="7568" xr:uid="{00000000-0005-0000-0000-0000E01B0000}"/>
    <cellStyle name="Input 8 2 5 5 12" xfId="7569" xr:uid="{00000000-0005-0000-0000-0000E11B0000}"/>
    <cellStyle name="Input 8 2 5 5 12 2" xfId="7570" xr:uid="{00000000-0005-0000-0000-0000E21B0000}"/>
    <cellStyle name="Input 8 2 5 5 13" xfId="7571" xr:uid="{00000000-0005-0000-0000-0000E31B0000}"/>
    <cellStyle name="Input 8 2 5 5 13 2" xfId="7572" xr:uid="{00000000-0005-0000-0000-0000E41B0000}"/>
    <cellStyle name="Input 8 2 5 5 14" xfId="7573" xr:uid="{00000000-0005-0000-0000-0000E51B0000}"/>
    <cellStyle name="Input 8 2 5 5 14 2" xfId="7574" xr:uid="{00000000-0005-0000-0000-0000E61B0000}"/>
    <cellStyle name="Input 8 2 5 5 15" xfId="7575" xr:uid="{00000000-0005-0000-0000-0000E71B0000}"/>
    <cellStyle name="Input 8 2 5 5 2" xfId="7576" xr:uid="{00000000-0005-0000-0000-0000E81B0000}"/>
    <cellStyle name="Input 8 2 5 5 2 2" xfId="7577" xr:uid="{00000000-0005-0000-0000-0000E91B0000}"/>
    <cellStyle name="Input 8 2 5 5 3" xfId="7578" xr:uid="{00000000-0005-0000-0000-0000EA1B0000}"/>
    <cellStyle name="Input 8 2 5 5 3 2" xfId="7579" xr:uid="{00000000-0005-0000-0000-0000EB1B0000}"/>
    <cellStyle name="Input 8 2 5 5 4" xfId="7580" xr:uid="{00000000-0005-0000-0000-0000EC1B0000}"/>
    <cellStyle name="Input 8 2 5 5 4 2" xfId="7581" xr:uid="{00000000-0005-0000-0000-0000ED1B0000}"/>
    <cellStyle name="Input 8 2 5 5 5" xfId="7582" xr:uid="{00000000-0005-0000-0000-0000EE1B0000}"/>
    <cellStyle name="Input 8 2 5 5 5 2" xfId="7583" xr:uid="{00000000-0005-0000-0000-0000EF1B0000}"/>
    <cellStyle name="Input 8 2 5 5 6" xfId="7584" xr:uid="{00000000-0005-0000-0000-0000F01B0000}"/>
    <cellStyle name="Input 8 2 5 5 6 2" xfId="7585" xr:uid="{00000000-0005-0000-0000-0000F11B0000}"/>
    <cellStyle name="Input 8 2 5 5 7" xfId="7586" xr:uid="{00000000-0005-0000-0000-0000F21B0000}"/>
    <cellStyle name="Input 8 2 5 5 7 2" xfId="7587" xr:uid="{00000000-0005-0000-0000-0000F31B0000}"/>
    <cellStyle name="Input 8 2 5 5 8" xfId="7588" xr:uid="{00000000-0005-0000-0000-0000F41B0000}"/>
    <cellStyle name="Input 8 2 5 5 8 2" xfId="7589" xr:uid="{00000000-0005-0000-0000-0000F51B0000}"/>
    <cellStyle name="Input 8 2 5 5 9" xfId="7590" xr:uid="{00000000-0005-0000-0000-0000F61B0000}"/>
    <cellStyle name="Input 8 2 5 5 9 2" xfId="7591" xr:uid="{00000000-0005-0000-0000-0000F71B0000}"/>
    <cellStyle name="Input 8 2 5 6" xfId="7592" xr:uid="{00000000-0005-0000-0000-0000F81B0000}"/>
    <cellStyle name="Input 8 2 5 6 2" xfId="7593" xr:uid="{00000000-0005-0000-0000-0000F91B0000}"/>
    <cellStyle name="Input 8 2 5 7" xfId="7594" xr:uid="{00000000-0005-0000-0000-0000FA1B0000}"/>
    <cellStyle name="Input 8 2 5 7 2" xfId="7595" xr:uid="{00000000-0005-0000-0000-0000FB1B0000}"/>
    <cellStyle name="Input 8 2 5 8" xfId="7596" xr:uid="{00000000-0005-0000-0000-0000FC1B0000}"/>
    <cellStyle name="Input 8 2 5 8 2" xfId="7597" xr:uid="{00000000-0005-0000-0000-0000FD1B0000}"/>
    <cellStyle name="Input 8 2 5 9" xfId="7598" xr:uid="{00000000-0005-0000-0000-0000FE1B0000}"/>
    <cellStyle name="Input 8 2 5 9 2" xfId="7599" xr:uid="{00000000-0005-0000-0000-0000FF1B0000}"/>
    <cellStyle name="Input 8 2 6" xfId="7600" xr:uid="{00000000-0005-0000-0000-0000001C0000}"/>
    <cellStyle name="Input 8 2 6 10" xfId="7601" xr:uid="{00000000-0005-0000-0000-0000011C0000}"/>
    <cellStyle name="Input 8 2 6 10 2" xfId="7602" xr:uid="{00000000-0005-0000-0000-0000021C0000}"/>
    <cellStyle name="Input 8 2 6 11" xfId="7603" xr:uid="{00000000-0005-0000-0000-0000031C0000}"/>
    <cellStyle name="Input 8 2 6 11 2" xfId="7604" xr:uid="{00000000-0005-0000-0000-0000041C0000}"/>
    <cellStyle name="Input 8 2 6 12" xfId="7605" xr:uid="{00000000-0005-0000-0000-0000051C0000}"/>
    <cellStyle name="Input 8 2 6 12 2" xfId="7606" xr:uid="{00000000-0005-0000-0000-0000061C0000}"/>
    <cellStyle name="Input 8 2 6 13" xfId="7607" xr:uid="{00000000-0005-0000-0000-0000071C0000}"/>
    <cellStyle name="Input 8 2 6 13 2" xfId="7608" xr:uid="{00000000-0005-0000-0000-0000081C0000}"/>
    <cellStyle name="Input 8 2 6 14" xfId="7609" xr:uid="{00000000-0005-0000-0000-0000091C0000}"/>
    <cellStyle name="Input 8 2 6 14 2" xfId="7610" xr:uid="{00000000-0005-0000-0000-00000A1C0000}"/>
    <cellStyle name="Input 8 2 6 15" xfId="7611" xr:uid="{00000000-0005-0000-0000-00000B1C0000}"/>
    <cellStyle name="Input 8 2 6 15 2" xfId="7612" xr:uid="{00000000-0005-0000-0000-00000C1C0000}"/>
    <cellStyle name="Input 8 2 6 16" xfId="7613" xr:uid="{00000000-0005-0000-0000-00000D1C0000}"/>
    <cellStyle name="Input 8 2 6 16 2" xfId="7614" xr:uid="{00000000-0005-0000-0000-00000E1C0000}"/>
    <cellStyle name="Input 8 2 6 17" xfId="7615" xr:uid="{00000000-0005-0000-0000-00000F1C0000}"/>
    <cellStyle name="Input 8 2 6 17 2" xfId="7616" xr:uid="{00000000-0005-0000-0000-0000101C0000}"/>
    <cellStyle name="Input 8 2 6 18" xfId="7617" xr:uid="{00000000-0005-0000-0000-0000111C0000}"/>
    <cellStyle name="Input 8 2 6 18 2" xfId="7618" xr:uid="{00000000-0005-0000-0000-0000121C0000}"/>
    <cellStyle name="Input 8 2 6 19" xfId="7619" xr:uid="{00000000-0005-0000-0000-0000131C0000}"/>
    <cellStyle name="Input 8 2 6 2" xfId="7620" xr:uid="{00000000-0005-0000-0000-0000141C0000}"/>
    <cellStyle name="Input 8 2 6 2 10" xfId="7621" xr:uid="{00000000-0005-0000-0000-0000151C0000}"/>
    <cellStyle name="Input 8 2 6 2 10 2" xfId="7622" xr:uid="{00000000-0005-0000-0000-0000161C0000}"/>
    <cellStyle name="Input 8 2 6 2 11" xfId="7623" xr:uid="{00000000-0005-0000-0000-0000171C0000}"/>
    <cellStyle name="Input 8 2 6 2 11 2" xfId="7624" xr:uid="{00000000-0005-0000-0000-0000181C0000}"/>
    <cellStyle name="Input 8 2 6 2 12" xfId="7625" xr:uid="{00000000-0005-0000-0000-0000191C0000}"/>
    <cellStyle name="Input 8 2 6 2 12 2" xfId="7626" xr:uid="{00000000-0005-0000-0000-00001A1C0000}"/>
    <cellStyle name="Input 8 2 6 2 13" xfId="7627" xr:uid="{00000000-0005-0000-0000-00001B1C0000}"/>
    <cellStyle name="Input 8 2 6 2 13 2" xfId="7628" xr:uid="{00000000-0005-0000-0000-00001C1C0000}"/>
    <cellStyle name="Input 8 2 6 2 14" xfId="7629" xr:uid="{00000000-0005-0000-0000-00001D1C0000}"/>
    <cellStyle name="Input 8 2 6 2 14 2" xfId="7630" xr:uid="{00000000-0005-0000-0000-00001E1C0000}"/>
    <cellStyle name="Input 8 2 6 2 15" xfId="7631" xr:uid="{00000000-0005-0000-0000-00001F1C0000}"/>
    <cellStyle name="Input 8 2 6 2 15 2" xfId="7632" xr:uid="{00000000-0005-0000-0000-0000201C0000}"/>
    <cellStyle name="Input 8 2 6 2 16" xfId="7633" xr:uid="{00000000-0005-0000-0000-0000211C0000}"/>
    <cellStyle name="Input 8 2 6 2 16 2" xfId="7634" xr:uid="{00000000-0005-0000-0000-0000221C0000}"/>
    <cellStyle name="Input 8 2 6 2 17" xfId="7635" xr:uid="{00000000-0005-0000-0000-0000231C0000}"/>
    <cellStyle name="Input 8 2 6 2 17 2" xfId="7636" xr:uid="{00000000-0005-0000-0000-0000241C0000}"/>
    <cellStyle name="Input 8 2 6 2 18" xfId="7637" xr:uid="{00000000-0005-0000-0000-0000251C0000}"/>
    <cellStyle name="Input 8 2 6 2 2" xfId="7638" xr:uid="{00000000-0005-0000-0000-0000261C0000}"/>
    <cellStyle name="Input 8 2 6 2 2 2" xfId="7639" xr:uid="{00000000-0005-0000-0000-0000271C0000}"/>
    <cellStyle name="Input 8 2 6 2 3" xfId="7640" xr:uid="{00000000-0005-0000-0000-0000281C0000}"/>
    <cellStyle name="Input 8 2 6 2 3 2" xfId="7641" xr:uid="{00000000-0005-0000-0000-0000291C0000}"/>
    <cellStyle name="Input 8 2 6 2 4" xfId="7642" xr:uid="{00000000-0005-0000-0000-00002A1C0000}"/>
    <cellStyle name="Input 8 2 6 2 4 2" xfId="7643" xr:uid="{00000000-0005-0000-0000-00002B1C0000}"/>
    <cellStyle name="Input 8 2 6 2 5" xfId="7644" xr:uid="{00000000-0005-0000-0000-00002C1C0000}"/>
    <cellStyle name="Input 8 2 6 2 5 2" xfId="7645" xr:uid="{00000000-0005-0000-0000-00002D1C0000}"/>
    <cellStyle name="Input 8 2 6 2 6" xfId="7646" xr:uid="{00000000-0005-0000-0000-00002E1C0000}"/>
    <cellStyle name="Input 8 2 6 2 6 2" xfId="7647" xr:uid="{00000000-0005-0000-0000-00002F1C0000}"/>
    <cellStyle name="Input 8 2 6 2 7" xfId="7648" xr:uid="{00000000-0005-0000-0000-0000301C0000}"/>
    <cellStyle name="Input 8 2 6 2 7 2" xfId="7649" xr:uid="{00000000-0005-0000-0000-0000311C0000}"/>
    <cellStyle name="Input 8 2 6 2 8" xfId="7650" xr:uid="{00000000-0005-0000-0000-0000321C0000}"/>
    <cellStyle name="Input 8 2 6 2 8 2" xfId="7651" xr:uid="{00000000-0005-0000-0000-0000331C0000}"/>
    <cellStyle name="Input 8 2 6 2 9" xfId="7652" xr:uid="{00000000-0005-0000-0000-0000341C0000}"/>
    <cellStyle name="Input 8 2 6 2 9 2" xfId="7653" xr:uid="{00000000-0005-0000-0000-0000351C0000}"/>
    <cellStyle name="Input 8 2 6 3" xfId="7654" xr:uid="{00000000-0005-0000-0000-0000361C0000}"/>
    <cellStyle name="Input 8 2 6 3 10" xfId="7655" xr:uid="{00000000-0005-0000-0000-0000371C0000}"/>
    <cellStyle name="Input 8 2 6 3 10 2" xfId="7656" xr:uid="{00000000-0005-0000-0000-0000381C0000}"/>
    <cellStyle name="Input 8 2 6 3 11" xfId="7657" xr:uid="{00000000-0005-0000-0000-0000391C0000}"/>
    <cellStyle name="Input 8 2 6 3 11 2" xfId="7658" xr:uid="{00000000-0005-0000-0000-00003A1C0000}"/>
    <cellStyle name="Input 8 2 6 3 12" xfId="7659" xr:uid="{00000000-0005-0000-0000-00003B1C0000}"/>
    <cellStyle name="Input 8 2 6 3 12 2" xfId="7660" xr:uid="{00000000-0005-0000-0000-00003C1C0000}"/>
    <cellStyle name="Input 8 2 6 3 13" xfId="7661" xr:uid="{00000000-0005-0000-0000-00003D1C0000}"/>
    <cellStyle name="Input 8 2 6 3 13 2" xfId="7662" xr:uid="{00000000-0005-0000-0000-00003E1C0000}"/>
    <cellStyle name="Input 8 2 6 3 14" xfId="7663" xr:uid="{00000000-0005-0000-0000-00003F1C0000}"/>
    <cellStyle name="Input 8 2 6 3 14 2" xfId="7664" xr:uid="{00000000-0005-0000-0000-0000401C0000}"/>
    <cellStyle name="Input 8 2 6 3 15" xfId="7665" xr:uid="{00000000-0005-0000-0000-0000411C0000}"/>
    <cellStyle name="Input 8 2 6 3 15 2" xfId="7666" xr:uid="{00000000-0005-0000-0000-0000421C0000}"/>
    <cellStyle name="Input 8 2 6 3 16" xfId="7667" xr:uid="{00000000-0005-0000-0000-0000431C0000}"/>
    <cellStyle name="Input 8 2 6 3 2" xfId="7668" xr:uid="{00000000-0005-0000-0000-0000441C0000}"/>
    <cellStyle name="Input 8 2 6 3 2 2" xfId="7669" xr:uid="{00000000-0005-0000-0000-0000451C0000}"/>
    <cellStyle name="Input 8 2 6 3 3" xfId="7670" xr:uid="{00000000-0005-0000-0000-0000461C0000}"/>
    <cellStyle name="Input 8 2 6 3 3 2" xfId="7671" xr:uid="{00000000-0005-0000-0000-0000471C0000}"/>
    <cellStyle name="Input 8 2 6 3 4" xfId="7672" xr:uid="{00000000-0005-0000-0000-0000481C0000}"/>
    <cellStyle name="Input 8 2 6 3 4 2" xfId="7673" xr:uid="{00000000-0005-0000-0000-0000491C0000}"/>
    <cellStyle name="Input 8 2 6 3 5" xfId="7674" xr:uid="{00000000-0005-0000-0000-00004A1C0000}"/>
    <cellStyle name="Input 8 2 6 3 5 2" xfId="7675" xr:uid="{00000000-0005-0000-0000-00004B1C0000}"/>
    <cellStyle name="Input 8 2 6 3 6" xfId="7676" xr:uid="{00000000-0005-0000-0000-00004C1C0000}"/>
    <cellStyle name="Input 8 2 6 3 6 2" xfId="7677" xr:uid="{00000000-0005-0000-0000-00004D1C0000}"/>
    <cellStyle name="Input 8 2 6 3 7" xfId="7678" xr:uid="{00000000-0005-0000-0000-00004E1C0000}"/>
    <cellStyle name="Input 8 2 6 3 7 2" xfId="7679" xr:uid="{00000000-0005-0000-0000-00004F1C0000}"/>
    <cellStyle name="Input 8 2 6 3 8" xfId="7680" xr:uid="{00000000-0005-0000-0000-0000501C0000}"/>
    <cellStyle name="Input 8 2 6 3 8 2" xfId="7681" xr:uid="{00000000-0005-0000-0000-0000511C0000}"/>
    <cellStyle name="Input 8 2 6 3 9" xfId="7682" xr:uid="{00000000-0005-0000-0000-0000521C0000}"/>
    <cellStyle name="Input 8 2 6 3 9 2" xfId="7683" xr:uid="{00000000-0005-0000-0000-0000531C0000}"/>
    <cellStyle name="Input 8 2 6 4" xfId="7684" xr:uid="{00000000-0005-0000-0000-0000541C0000}"/>
    <cellStyle name="Input 8 2 6 4 10" xfId="7685" xr:uid="{00000000-0005-0000-0000-0000551C0000}"/>
    <cellStyle name="Input 8 2 6 4 10 2" xfId="7686" xr:uid="{00000000-0005-0000-0000-0000561C0000}"/>
    <cellStyle name="Input 8 2 6 4 11" xfId="7687" xr:uid="{00000000-0005-0000-0000-0000571C0000}"/>
    <cellStyle name="Input 8 2 6 4 11 2" xfId="7688" xr:uid="{00000000-0005-0000-0000-0000581C0000}"/>
    <cellStyle name="Input 8 2 6 4 12" xfId="7689" xr:uid="{00000000-0005-0000-0000-0000591C0000}"/>
    <cellStyle name="Input 8 2 6 4 12 2" xfId="7690" xr:uid="{00000000-0005-0000-0000-00005A1C0000}"/>
    <cellStyle name="Input 8 2 6 4 13" xfId="7691" xr:uid="{00000000-0005-0000-0000-00005B1C0000}"/>
    <cellStyle name="Input 8 2 6 4 13 2" xfId="7692" xr:uid="{00000000-0005-0000-0000-00005C1C0000}"/>
    <cellStyle name="Input 8 2 6 4 14" xfId="7693" xr:uid="{00000000-0005-0000-0000-00005D1C0000}"/>
    <cellStyle name="Input 8 2 6 4 14 2" xfId="7694" xr:uid="{00000000-0005-0000-0000-00005E1C0000}"/>
    <cellStyle name="Input 8 2 6 4 15" xfId="7695" xr:uid="{00000000-0005-0000-0000-00005F1C0000}"/>
    <cellStyle name="Input 8 2 6 4 15 2" xfId="7696" xr:uid="{00000000-0005-0000-0000-0000601C0000}"/>
    <cellStyle name="Input 8 2 6 4 16" xfId="7697" xr:uid="{00000000-0005-0000-0000-0000611C0000}"/>
    <cellStyle name="Input 8 2 6 4 2" xfId="7698" xr:uid="{00000000-0005-0000-0000-0000621C0000}"/>
    <cellStyle name="Input 8 2 6 4 2 2" xfId="7699" xr:uid="{00000000-0005-0000-0000-0000631C0000}"/>
    <cellStyle name="Input 8 2 6 4 3" xfId="7700" xr:uid="{00000000-0005-0000-0000-0000641C0000}"/>
    <cellStyle name="Input 8 2 6 4 3 2" xfId="7701" xr:uid="{00000000-0005-0000-0000-0000651C0000}"/>
    <cellStyle name="Input 8 2 6 4 4" xfId="7702" xr:uid="{00000000-0005-0000-0000-0000661C0000}"/>
    <cellStyle name="Input 8 2 6 4 4 2" xfId="7703" xr:uid="{00000000-0005-0000-0000-0000671C0000}"/>
    <cellStyle name="Input 8 2 6 4 5" xfId="7704" xr:uid="{00000000-0005-0000-0000-0000681C0000}"/>
    <cellStyle name="Input 8 2 6 4 5 2" xfId="7705" xr:uid="{00000000-0005-0000-0000-0000691C0000}"/>
    <cellStyle name="Input 8 2 6 4 6" xfId="7706" xr:uid="{00000000-0005-0000-0000-00006A1C0000}"/>
    <cellStyle name="Input 8 2 6 4 6 2" xfId="7707" xr:uid="{00000000-0005-0000-0000-00006B1C0000}"/>
    <cellStyle name="Input 8 2 6 4 7" xfId="7708" xr:uid="{00000000-0005-0000-0000-00006C1C0000}"/>
    <cellStyle name="Input 8 2 6 4 7 2" xfId="7709" xr:uid="{00000000-0005-0000-0000-00006D1C0000}"/>
    <cellStyle name="Input 8 2 6 4 8" xfId="7710" xr:uid="{00000000-0005-0000-0000-00006E1C0000}"/>
    <cellStyle name="Input 8 2 6 4 8 2" xfId="7711" xr:uid="{00000000-0005-0000-0000-00006F1C0000}"/>
    <cellStyle name="Input 8 2 6 4 9" xfId="7712" xr:uid="{00000000-0005-0000-0000-0000701C0000}"/>
    <cellStyle name="Input 8 2 6 4 9 2" xfId="7713" xr:uid="{00000000-0005-0000-0000-0000711C0000}"/>
    <cellStyle name="Input 8 2 6 5" xfId="7714" xr:uid="{00000000-0005-0000-0000-0000721C0000}"/>
    <cellStyle name="Input 8 2 6 5 10" xfId="7715" xr:uid="{00000000-0005-0000-0000-0000731C0000}"/>
    <cellStyle name="Input 8 2 6 5 10 2" xfId="7716" xr:uid="{00000000-0005-0000-0000-0000741C0000}"/>
    <cellStyle name="Input 8 2 6 5 11" xfId="7717" xr:uid="{00000000-0005-0000-0000-0000751C0000}"/>
    <cellStyle name="Input 8 2 6 5 11 2" xfId="7718" xr:uid="{00000000-0005-0000-0000-0000761C0000}"/>
    <cellStyle name="Input 8 2 6 5 12" xfId="7719" xr:uid="{00000000-0005-0000-0000-0000771C0000}"/>
    <cellStyle name="Input 8 2 6 5 12 2" xfId="7720" xr:uid="{00000000-0005-0000-0000-0000781C0000}"/>
    <cellStyle name="Input 8 2 6 5 13" xfId="7721" xr:uid="{00000000-0005-0000-0000-0000791C0000}"/>
    <cellStyle name="Input 8 2 6 5 13 2" xfId="7722" xr:uid="{00000000-0005-0000-0000-00007A1C0000}"/>
    <cellStyle name="Input 8 2 6 5 14" xfId="7723" xr:uid="{00000000-0005-0000-0000-00007B1C0000}"/>
    <cellStyle name="Input 8 2 6 5 14 2" xfId="7724" xr:uid="{00000000-0005-0000-0000-00007C1C0000}"/>
    <cellStyle name="Input 8 2 6 5 15" xfId="7725" xr:uid="{00000000-0005-0000-0000-00007D1C0000}"/>
    <cellStyle name="Input 8 2 6 5 2" xfId="7726" xr:uid="{00000000-0005-0000-0000-00007E1C0000}"/>
    <cellStyle name="Input 8 2 6 5 2 2" xfId="7727" xr:uid="{00000000-0005-0000-0000-00007F1C0000}"/>
    <cellStyle name="Input 8 2 6 5 3" xfId="7728" xr:uid="{00000000-0005-0000-0000-0000801C0000}"/>
    <cellStyle name="Input 8 2 6 5 3 2" xfId="7729" xr:uid="{00000000-0005-0000-0000-0000811C0000}"/>
    <cellStyle name="Input 8 2 6 5 4" xfId="7730" xr:uid="{00000000-0005-0000-0000-0000821C0000}"/>
    <cellStyle name="Input 8 2 6 5 4 2" xfId="7731" xr:uid="{00000000-0005-0000-0000-0000831C0000}"/>
    <cellStyle name="Input 8 2 6 5 5" xfId="7732" xr:uid="{00000000-0005-0000-0000-0000841C0000}"/>
    <cellStyle name="Input 8 2 6 5 5 2" xfId="7733" xr:uid="{00000000-0005-0000-0000-0000851C0000}"/>
    <cellStyle name="Input 8 2 6 5 6" xfId="7734" xr:uid="{00000000-0005-0000-0000-0000861C0000}"/>
    <cellStyle name="Input 8 2 6 5 6 2" xfId="7735" xr:uid="{00000000-0005-0000-0000-0000871C0000}"/>
    <cellStyle name="Input 8 2 6 5 7" xfId="7736" xr:uid="{00000000-0005-0000-0000-0000881C0000}"/>
    <cellStyle name="Input 8 2 6 5 7 2" xfId="7737" xr:uid="{00000000-0005-0000-0000-0000891C0000}"/>
    <cellStyle name="Input 8 2 6 5 8" xfId="7738" xr:uid="{00000000-0005-0000-0000-00008A1C0000}"/>
    <cellStyle name="Input 8 2 6 5 8 2" xfId="7739" xr:uid="{00000000-0005-0000-0000-00008B1C0000}"/>
    <cellStyle name="Input 8 2 6 5 9" xfId="7740" xr:uid="{00000000-0005-0000-0000-00008C1C0000}"/>
    <cellStyle name="Input 8 2 6 5 9 2" xfId="7741" xr:uid="{00000000-0005-0000-0000-00008D1C0000}"/>
    <cellStyle name="Input 8 2 6 6" xfId="7742" xr:uid="{00000000-0005-0000-0000-00008E1C0000}"/>
    <cellStyle name="Input 8 2 6 6 2" xfId="7743" xr:uid="{00000000-0005-0000-0000-00008F1C0000}"/>
    <cellStyle name="Input 8 2 6 7" xfId="7744" xr:uid="{00000000-0005-0000-0000-0000901C0000}"/>
    <cellStyle name="Input 8 2 6 7 2" xfId="7745" xr:uid="{00000000-0005-0000-0000-0000911C0000}"/>
    <cellStyle name="Input 8 2 6 8" xfId="7746" xr:uid="{00000000-0005-0000-0000-0000921C0000}"/>
    <cellStyle name="Input 8 2 6 8 2" xfId="7747" xr:uid="{00000000-0005-0000-0000-0000931C0000}"/>
    <cellStyle name="Input 8 2 6 9" xfId="7748" xr:uid="{00000000-0005-0000-0000-0000941C0000}"/>
    <cellStyle name="Input 8 2 6 9 2" xfId="7749" xr:uid="{00000000-0005-0000-0000-0000951C0000}"/>
    <cellStyle name="Input 8 2 7" xfId="7750" xr:uid="{00000000-0005-0000-0000-0000961C0000}"/>
    <cellStyle name="Input 8 2 7 10" xfId="7751" xr:uid="{00000000-0005-0000-0000-0000971C0000}"/>
    <cellStyle name="Input 8 2 7 10 2" xfId="7752" xr:uid="{00000000-0005-0000-0000-0000981C0000}"/>
    <cellStyle name="Input 8 2 7 11" xfId="7753" xr:uid="{00000000-0005-0000-0000-0000991C0000}"/>
    <cellStyle name="Input 8 2 7 11 2" xfId="7754" xr:uid="{00000000-0005-0000-0000-00009A1C0000}"/>
    <cellStyle name="Input 8 2 7 12" xfId="7755" xr:uid="{00000000-0005-0000-0000-00009B1C0000}"/>
    <cellStyle name="Input 8 2 7 12 2" xfId="7756" xr:uid="{00000000-0005-0000-0000-00009C1C0000}"/>
    <cellStyle name="Input 8 2 7 13" xfId="7757" xr:uid="{00000000-0005-0000-0000-00009D1C0000}"/>
    <cellStyle name="Input 8 2 7 13 2" xfId="7758" xr:uid="{00000000-0005-0000-0000-00009E1C0000}"/>
    <cellStyle name="Input 8 2 7 14" xfId="7759" xr:uid="{00000000-0005-0000-0000-00009F1C0000}"/>
    <cellStyle name="Input 8 2 7 14 2" xfId="7760" xr:uid="{00000000-0005-0000-0000-0000A01C0000}"/>
    <cellStyle name="Input 8 2 7 15" xfId="7761" xr:uid="{00000000-0005-0000-0000-0000A11C0000}"/>
    <cellStyle name="Input 8 2 7 15 2" xfId="7762" xr:uid="{00000000-0005-0000-0000-0000A21C0000}"/>
    <cellStyle name="Input 8 2 7 16" xfId="7763" xr:uid="{00000000-0005-0000-0000-0000A31C0000}"/>
    <cellStyle name="Input 8 2 7 16 2" xfId="7764" xr:uid="{00000000-0005-0000-0000-0000A41C0000}"/>
    <cellStyle name="Input 8 2 7 17" xfId="7765" xr:uid="{00000000-0005-0000-0000-0000A51C0000}"/>
    <cellStyle name="Input 8 2 7 17 2" xfId="7766" xr:uid="{00000000-0005-0000-0000-0000A61C0000}"/>
    <cellStyle name="Input 8 2 7 18" xfId="7767" xr:uid="{00000000-0005-0000-0000-0000A71C0000}"/>
    <cellStyle name="Input 8 2 7 2" xfId="7768" xr:uid="{00000000-0005-0000-0000-0000A81C0000}"/>
    <cellStyle name="Input 8 2 7 2 10" xfId="7769" xr:uid="{00000000-0005-0000-0000-0000A91C0000}"/>
    <cellStyle name="Input 8 2 7 2 10 2" xfId="7770" xr:uid="{00000000-0005-0000-0000-0000AA1C0000}"/>
    <cellStyle name="Input 8 2 7 2 11" xfId="7771" xr:uid="{00000000-0005-0000-0000-0000AB1C0000}"/>
    <cellStyle name="Input 8 2 7 2 11 2" xfId="7772" xr:uid="{00000000-0005-0000-0000-0000AC1C0000}"/>
    <cellStyle name="Input 8 2 7 2 12" xfId="7773" xr:uid="{00000000-0005-0000-0000-0000AD1C0000}"/>
    <cellStyle name="Input 8 2 7 2 12 2" xfId="7774" xr:uid="{00000000-0005-0000-0000-0000AE1C0000}"/>
    <cellStyle name="Input 8 2 7 2 13" xfId="7775" xr:uid="{00000000-0005-0000-0000-0000AF1C0000}"/>
    <cellStyle name="Input 8 2 7 2 13 2" xfId="7776" xr:uid="{00000000-0005-0000-0000-0000B01C0000}"/>
    <cellStyle name="Input 8 2 7 2 14" xfId="7777" xr:uid="{00000000-0005-0000-0000-0000B11C0000}"/>
    <cellStyle name="Input 8 2 7 2 14 2" xfId="7778" xr:uid="{00000000-0005-0000-0000-0000B21C0000}"/>
    <cellStyle name="Input 8 2 7 2 15" xfId="7779" xr:uid="{00000000-0005-0000-0000-0000B31C0000}"/>
    <cellStyle name="Input 8 2 7 2 15 2" xfId="7780" xr:uid="{00000000-0005-0000-0000-0000B41C0000}"/>
    <cellStyle name="Input 8 2 7 2 16" xfId="7781" xr:uid="{00000000-0005-0000-0000-0000B51C0000}"/>
    <cellStyle name="Input 8 2 7 2 16 2" xfId="7782" xr:uid="{00000000-0005-0000-0000-0000B61C0000}"/>
    <cellStyle name="Input 8 2 7 2 17" xfId="7783" xr:uid="{00000000-0005-0000-0000-0000B71C0000}"/>
    <cellStyle name="Input 8 2 7 2 17 2" xfId="7784" xr:uid="{00000000-0005-0000-0000-0000B81C0000}"/>
    <cellStyle name="Input 8 2 7 2 18" xfId="7785" xr:uid="{00000000-0005-0000-0000-0000B91C0000}"/>
    <cellStyle name="Input 8 2 7 2 2" xfId="7786" xr:uid="{00000000-0005-0000-0000-0000BA1C0000}"/>
    <cellStyle name="Input 8 2 7 2 2 2" xfId="7787" xr:uid="{00000000-0005-0000-0000-0000BB1C0000}"/>
    <cellStyle name="Input 8 2 7 2 3" xfId="7788" xr:uid="{00000000-0005-0000-0000-0000BC1C0000}"/>
    <cellStyle name="Input 8 2 7 2 3 2" xfId="7789" xr:uid="{00000000-0005-0000-0000-0000BD1C0000}"/>
    <cellStyle name="Input 8 2 7 2 4" xfId="7790" xr:uid="{00000000-0005-0000-0000-0000BE1C0000}"/>
    <cellStyle name="Input 8 2 7 2 4 2" xfId="7791" xr:uid="{00000000-0005-0000-0000-0000BF1C0000}"/>
    <cellStyle name="Input 8 2 7 2 5" xfId="7792" xr:uid="{00000000-0005-0000-0000-0000C01C0000}"/>
    <cellStyle name="Input 8 2 7 2 5 2" xfId="7793" xr:uid="{00000000-0005-0000-0000-0000C11C0000}"/>
    <cellStyle name="Input 8 2 7 2 6" xfId="7794" xr:uid="{00000000-0005-0000-0000-0000C21C0000}"/>
    <cellStyle name="Input 8 2 7 2 6 2" xfId="7795" xr:uid="{00000000-0005-0000-0000-0000C31C0000}"/>
    <cellStyle name="Input 8 2 7 2 7" xfId="7796" xr:uid="{00000000-0005-0000-0000-0000C41C0000}"/>
    <cellStyle name="Input 8 2 7 2 7 2" xfId="7797" xr:uid="{00000000-0005-0000-0000-0000C51C0000}"/>
    <cellStyle name="Input 8 2 7 2 8" xfId="7798" xr:uid="{00000000-0005-0000-0000-0000C61C0000}"/>
    <cellStyle name="Input 8 2 7 2 8 2" xfId="7799" xr:uid="{00000000-0005-0000-0000-0000C71C0000}"/>
    <cellStyle name="Input 8 2 7 2 9" xfId="7800" xr:uid="{00000000-0005-0000-0000-0000C81C0000}"/>
    <cellStyle name="Input 8 2 7 2 9 2" xfId="7801" xr:uid="{00000000-0005-0000-0000-0000C91C0000}"/>
    <cellStyle name="Input 8 2 7 3" xfId="7802" xr:uid="{00000000-0005-0000-0000-0000CA1C0000}"/>
    <cellStyle name="Input 8 2 7 3 10" xfId="7803" xr:uid="{00000000-0005-0000-0000-0000CB1C0000}"/>
    <cellStyle name="Input 8 2 7 3 10 2" xfId="7804" xr:uid="{00000000-0005-0000-0000-0000CC1C0000}"/>
    <cellStyle name="Input 8 2 7 3 11" xfId="7805" xr:uid="{00000000-0005-0000-0000-0000CD1C0000}"/>
    <cellStyle name="Input 8 2 7 3 11 2" xfId="7806" xr:uid="{00000000-0005-0000-0000-0000CE1C0000}"/>
    <cellStyle name="Input 8 2 7 3 12" xfId="7807" xr:uid="{00000000-0005-0000-0000-0000CF1C0000}"/>
    <cellStyle name="Input 8 2 7 3 12 2" xfId="7808" xr:uid="{00000000-0005-0000-0000-0000D01C0000}"/>
    <cellStyle name="Input 8 2 7 3 13" xfId="7809" xr:uid="{00000000-0005-0000-0000-0000D11C0000}"/>
    <cellStyle name="Input 8 2 7 3 13 2" xfId="7810" xr:uid="{00000000-0005-0000-0000-0000D21C0000}"/>
    <cellStyle name="Input 8 2 7 3 14" xfId="7811" xr:uid="{00000000-0005-0000-0000-0000D31C0000}"/>
    <cellStyle name="Input 8 2 7 3 14 2" xfId="7812" xr:uid="{00000000-0005-0000-0000-0000D41C0000}"/>
    <cellStyle name="Input 8 2 7 3 15" xfId="7813" xr:uid="{00000000-0005-0000-0000-0000D51C0000}"/>
    <cellStyle name="Input 8 2 7 3 15 2" xfId="7814" xr:uid="{00000000-0005-0000-0000-0000D61C0000}"/>
    <cellStyle name="Input 8 2 7 3 16" xfId="7815" xr:uid="{00000000-0005-0000-0000-0000D71C0000}"/>
    <cellStyle name="Input 8 2 7 3 2" xfId="7816" xr:uid="{00000000-0005-0000-0000-0000D81C0000}"/>
    <cellStyle name="Input 8 2 7 3 2 2" xfId="7817" xr:uid="{00000000-0005-0000-0000-0000D91C0000}"/>
    <cellStyle name="Input 8 2 7 3 3" xfId="7818" xr:uid="{00000000-0005-0000-0000-0000DA1C0000}"/>
    <cellStyle name="Input 8 2 7 3 3 2" xfId="7819" xr:uid="{00000000-0005-0000-0000-0000DB1C0000}"/>
    <cellStyle name="Input 8 2 7 3 4" xfId="7820" xr:uid="{00000000-0005-0000-0000-0000DC1C0000}"/>
    <cellStyle name="Input 8 2 7 3 4 2" xfId="7821" xr:uid="{00000000-0005-0000-0000-0000DD1C0000}"/>
    <cellStyle name="Input 8 2 7 3 5" xfId="7822" xr:uid="{00000000-0005-0000-0000-0000DE1C0000}"/>
    <cellStyle name="Input 8 2 7 3 5 2" xfId="7823" xr:uid="{00000000-0005-0000-0000-0000DF1C0000}"/>
    <cellStyle name="Input 8 2 7 3 6" xfId="7824" xr:uid="{00000000-0005-0000-0000-0000E01C0000}"/>
    <cellStyle name="Input 8 2 7 3 6 2" xfId="7825" xr:uid="{00000000-0005-0000-0000-0000E11C0000}"/>
    <cellStyle name="Input 8 2 7 3 7" xfId="7826" xr:uid="{00000000-0005-0000-0000-0000E21C0000}"/>
    <cellStyle name="Input 8 2 7 3 7 2" xfId="7827" xr:uid="{00000000-0005-0000-0000-0000E31C0000}"/>
    <cellStyle name="Input 8 2 7 3 8" xfId="7828" xr:uid="{00000000-0005-0000-0000-0000E41C0000}"/>
    <cellStyle name="Input 8 2 7 3 8 2" xfId="7829" xr:uid="{00000000-0005-0000-0000-0000E51C0000}"/>
    <cellStyle name="Input 8 2 7 3 9" xfId="7830" xr:uid="{00000000-0005-0000-0000-0000E61C0000}"/>
    <cellStyle name="Input 8 2 7 3 9 2" xfId="7831" xr:uid="{00000000-0005-0000-0000-0000E71C0000}"/>
    <cellStyle name="Input 8 2 7 4" xfId="7832" xr:uid="{00000000-0005-0000-0000-0000E81C0000}"/>
    <cellStyle name="Input 8 2 7 4 10" xfId="7833" xr:uid="{00000000-0005-0000-0000-0000E91C0000}"/>
    <cellStyle name="Input 8 2 7 4 10 2" xfId="7834" xr:uid="{00000000-0005-0000-0000-0000EA1C0000}"/>
    <cellStyle name="Input 8 2 7 4 11" xfId="7835" xr:uid="{00000000-0005-0000-0000-0000EB1C0000}"/>
    <cellStyle name="Input 8 2 7 4 11 2" xfId="7836" xr:uid="{00000000-0005-0000-0000-0000EC1C0000}"/>
    <cellStyle name="Input 8 2 7 4 12" xfId="7837" xr:uid="{00000000-0005-0000-0000-0000ED1C0000}"/>
    <cellStyle name="Input 8 2 7 4 12 2" xfId="7838" xr:uid="{00000000-0005-0000-0000-0000EE1C0000}"/>
    <cellStyle name="Input 8 2 7 4 13" xfId="7839" xr:uid="{00000000-0005-0000-0000-0000EF1C0000}"/>
    <cellStyle name="Input 8 2 7 4 13 2" xfId="7840" xr:uid="{00000000-0005-0000-0000-0000F01C0000}"/>
    <cellStyle name="Input 8 2 7 4 14" xfId="7841" xr:uid="{00000000-0005-0000-0000-0000F11C0000}"/>
    <cellStyle name="Input 8 2 7 4 14 2" xfId="7842" xr:uid="{00000000-0005-0000-0000-0000F21C0000}"/>
    <cellStyle name="Input 8 2 7 4 15" xfId="7843" xr:uid="{00000000-0005-0000-0000-0000F31C0000}"/>
    <cellStyle name="Input 8 2 7 4 15 2" xfId="7844" xr:uid="{00000000-0005-0000-0000-0000F41C0000}"/>
    <cellStyle name="Input 8 2 7 4 16" xfId="7845" xr:uid="{00000000-0005-0000-0000-0000F51C0000}"/>
    <cellStyle name="Input 8 2 7 4 2" xfId="7846" xr:uid="{00000000-0005-0000-0000-0000F61C0000}"/>
    <cellStyle name="Input 8 2 7 4 2 2" xfId="7847" xr:uid="{00000000-0005-0000-0000-0000F71C0000}"/>
    <cellStyle name="Input 8 2 7 4 3" xfId="7848" xr:uid="{00000000-0005-0000-0000-0000F81C0000}"/>
    <cellStyle name="Input 8 2 7 4 3 2" xfId="7849" xr:uid="{00000000-0005-0000-0000-0000F91C0000}"/>
    <cellStyle name="Input 8 2 7 4 4" xfId="7850" xr:uid="{00000000-0005-0000-0000-0000FA1C0000}"/>
    <cellStyle name="Input 8 2 7 4 4 2" xfId="7851" xr:uid="{00000000-0005-0000-0000-0000FB1C0000}"/>
    <cellStyle name="Input 8 2 7 4 5" xfId="7852" xr:uid="{00000000-0005-0000-0000-0000FC1C0000}"/>
    <cellStyle name="Input 8 2 7 4 5 2" xfId="7853" xr:uid="{00000000-0005-0000-0000-0000FD1C0000}"/>
    <cellStyle name="Input 8 2 7 4 6" xfId="7854" xr:uid="{00000000-0005-0000-0000-0000FE1C0000}"/>
    <cellStyle name="Input 8 2 7 4 6 2" xfId="7855" xr:uid="{00000000-0005-0000-0000-0000FF1C0000}"/>
    <cellStyle name="Input 8 2 7 4 7" xfId="7856" xr:uid="{00000000-0005-0000-0000-0000001D0000}"/>
    <cellStyle name="Input 8 2 7 4 7 2" xfId="7857" xr:uid="{00000000-0005-0000-0000-0000011D0000}"/>
    <cellStyle name="Input 8 2 7 4 8" xfId="7858" xr:uid="{00000000-0005-0000-0000-0000021D0000}"/>
    <cellStyle name="Input 8 2 7 4 8 2" xfId="7859" xr:uid="{00000000-0005-0000-0000-0000031D0000}"/>
    <cellStyle name="Input 8 2 7 4 9" xfId="7860" xr:uid="{00000000-0005-0000-0000-0000041D0000}"/>
    <cellStyle name="Input 8 2 7 4 9 2" xfId="7861" xr:uid="{00000000-0005-0000-0000-0000051D0000}"/>
    <cellStyle name="Input 8 2 7 5" xfId="7862" xr:uid="{00000000-0005-0000-0000-0000061D0000}"/>
    <cellStyle name="Input 8 2 7 5 10" xfId="7863" xr:uid="{00000000-0005-0000-0000-0000071D0000}"/>
    <cellStyle name="Input 8 2 7 5 10 2" xfId="7864" xr:uid="{00000000-0005-0000-0000-0000081D0000}"/>
    <cellStyle name="Input 8 2 7 5 11" xfId="7865" xr:uid="{00000000-0005-0000-0000-0000091D0000}"/>
    <cellStyle name="Input 8 2 7 5 11 2" xfId="7866" xr:uid="{00000000-0005-0000-0000-00000A1D0000}"/>
    <cellStyle name="Input 8 2 7 5 12" xfId="7867" xr:uid="{00000000-0005-0000-0000-00000B1D0000}"/>
    <cellStyle name="Input 8 2 7 5 12 2" xfId="7868" xr:uid="{00000000-0005-0000-0000-00000C1D0000}"/>
    <cellStyle name="Input 8 2 7 5 13" xfId="7869" xr:uid="{00000000-0005-0000-0000-00000D1D0000}"/>
    <cellStyle name="Input 8 2 7 5 13 2" xfId="7870" xr:uid="{00000000-0005-0000-0000-00000E1D0000}"/>
    <cellStyle name="Input 8 2 7 5 14" xfId="7871" xr:uid="{00000000-0005-0000-0000-00000F1D0000}"/>
    <cellStyle name="Input 8 2 7 5 2" xfId="7872" xr:uid="{00000000-0005-0000-0000-0000101D0000}"/>
    <cellStyle name="Input 8 2 7 5 2 2" xfId="7873" xr:uid="{00000000-0005-0000-0000-0000111D0000}"/>
    <cellStyle name="Input 8 2 7 5 3" xfId="7874" xr:uid="{00000000-0005-0000-0000-0000121D0000}"/>
    <cellStyle name="Input 8 2 7 5 3 2" xfId="7875" xr:uid="{00000000-0005-0000-0000-0000131D0000}"/>
    <cellStyle name="Input 8 2 7 5 4" xfId="7876" xr:uid="{00000000-0005-0000-0000-0000141D0000}"/>
    <cellStyle name="Input 8 2 7 5 4 2" xfId="7877" xr:uid="{00000000-0005-0000-0000-0000151D0000}"/>
    <cellStyle name="Input 8 2 7 5 5" xfId="7878" xr:uid="{00000000-0005-0000-0000-0000161D0000}"/>
    <cellStyle name="Input 8 2 7 5 5 2" xfId="7879" xr:uid="{00000000-0005-0000-0000-0000171D0000}"/>
    <cellStyle name="Input 8 2 7 5 6" xfId="7880" xr:uid="{00000000-0005-0000-0000-0000181D0000}"/>
    <cellStyle name="Input 8 2 7 5 6 2" xfId="7881" xr:uid="{00000000-0005-0000-0000-0000191D0000}"/>
    <cellStyle name="Input 8 2 7 5 7" xfId="7882" xr:uid="{00000000-0005-0000-0000-00001A1D0000}"/>
    <cellStyle name="Input 8 2 7 5 7 2" xfId="7883" xr:uid="{00000000-0005-0000-0000-00001B1D0000}"/>
    <cellStyle name="Input 8 2 7 5 8" xfId="7884" xr:uid="{00000000-0005-0000-0000-00001C1D0000}"/>
    <cellStyle name="Input 8 2 7 5 8 2" xfId="7885" xr:uid="{00000000-0005-0000-0000-00001D1D0000}"/>
    <cellStyle name="Input 8 2 7 5 9" xfId="7886" xr:uid="{00000000-0005-0000-0000-00001E1D0000}"/>
    <cellStyle name="Input 8 2 7 5 9 2" xfId="7887" xr:uid="{00000000-0005-0000-0000-00001F1D0000}"/>
    <cellStyle name="Input 8 2 7 6" xfId="7888" xr:uid="{00000000-0005-0000-0000-0000201D0000}"/>
    <cellStyle name="Input 8 2 7 6 2" xfId="7889" xr:uid="{00000000-0005-0000-0000-0000211D0000}"/>
    <cellStyle name="Input 8 2 7 7" xfId="7890" xr:uid="{00000000-0005-0000-0000-0000221D0000}"/>
    <cellStyle name="Input 8 2 7 7 2" xfId="7891" xr:uid="{00000000-0005-0000-0000-0000231D0000}"/>
    <cellStyle name="Input 8 2 7 8" xfId="7892" xr:uid="{00000000-0005-0000-0000-0000241D0000}"/>
    <cellStyle name="Input 8 2 7 8 2" xfId="7893" xr:uid="{00000000-0005-0000-0000-0000251D0000}"/>
    <cellStyle name="Input 8 2 7 9" xfId="7894" xr:uid="{00000000-0005-0000-0000-0000261D0000}"/>
    <cellStyle name="Input 8 2 7 9 2" xfId="7895" xr:uid="{00000000-0005-0000-0000-0000271D0000}"/>
    <cellStyle name="Input 8 2 8" xfId="7896" xr:uid="{00000000-0005-0000-0000-0000281D0000}"/>
    <cellStyle name="Input 8 2 8 10" xfId="7897" xr:uid="{00000000-0005-0000-0000-0000291D0000}"/>
    <cellStyle name="Input 8 2 8 10 2" xfId="7898" xr:uid="{00000000-0005-0000-0000-00002A1D0000}"/>
    <cellStyle name="Input 8 2 8 11" xfId="7899" xr:uid="{00000000-0005-0000-0000-00002B1D0000}"/>
    <cellStyle name="Input 8 2 8 11 2" xfId="7900" xr:uid="{00000000-0005-0000-0000-00002C1D0000}"/>
    <cellStyle name="Input 8 2 8 12" xfId="7901" xr:uid="{00000000-0005-0000-0000-00002D1D0000}"/>
    <cellStyle name="Input 8 2 8 12 2" xfId="7902" xr:uid="{00000000-0005-0000-0000-00002E1D0000}"/>
    <cellStyle name="Input 8 2 8 13" xfId="7903" xr:uid="{00000000-0005-0000-0000-00002F1D0000}"/>
    <cellStyle name="Input 8 2 8 13 2" xfId="7904" xr:uid="{00000000-0005-0000-0000-0000301D0000}"/>
    <cellStyle name="Input 8 2 8 14" xfId="7905" xr:uid="{00000000-0005-0000-0000-0000311D0000}"/>
    <cellStyle name="Input 8 2 8 14 2" xfId="7906" xr:uid="{00000000-0005-0000-0000-0000321D0000}"/>
    <cellStyle name="Input 8 2 8 15" xfId="7907" xr:uid="{00000000-0005-0000-0000-0000331D0000}"/>
    <cellStyle name="Input 8 2 8 15 2" xfId="7908" xr:uid="{00000000-0005-0000-0000-0000341D0000}"/>
    <cellStyle name="Input 8 2 8 16" xfId="7909" xr:uid="{00000000-0005-0000-0000-0000351D0000}"/>
    <cellStyle name="Input 8 2 8 16 2" xfId="7910" xr:uid="{00000000-0005-0000-0000-0000361D0000}"/>
    <cellStyle name="Input 8 2 8 17" xfId="7911" xr:uid="{00000000-0005-0000-0000-0000371D0000}"/>
    <cellStyle name="Input 8 2 8 17 2" xfId="7912" xr:uid="{00000000-0005-0000-0000-0000381D0000}"/>
    <cellStyle name="Input 8 2 8 18" xfId="7913" xr:uid="{00000000-0005-0000-0000-0000391D0000}"/>
    <cellStyle name="Input 8 2 8 2" xfId="7914" xr:uid="{00000000-0005-0000-0000-00003A1D0000}"/>
    <cellStyle name="Input 8 2 8 2 10" xfId="7915" xr:uid="{00000000-0005-0000-0000-00003B1D0000}"/>
    <cellStyle name="Input 8 2 8 2 10 2" xfId="7916" xr:uid="{00000000-0005-0000-0000-00003C1D0000}"/>
    <cellStyle name="Input 8 2 8 2 11" xfId="7917" xr:uid="{00000000-0005-0000-0000-00003D1D0000}"/>
    <cellStyle name="Input 8 2 8 2 11 2" xfId="7918" xr:uid="{00000000-0005-0000-0000-00003E1D0000}"/>
    <cellStyle name="Input 8 2 8 2 12" xfId="7919" xr:uid="{00000000-0005-0000-0000-00003F1D0000}"/>
    <cellStyle name="Input 8 2 8 2 12 2" xfId="7920" xr:uid="{00000000-0005-0000-0000-0000401D0000}"/>
    <cellStyle name="Input 8 2 8 2 13" xfId="7921" xr:uid="{00000000-0005-0000-0000-0000411D0000}"/>
    <cellStyle name="Input 8 2 8 2 13 2" xfId="7922" xr:uid="{00000000-0005-0000-0000-0000421D0000}"/>
    <cellStyle name="Input 8 2 8 2 14" xfId="7923" xr:uid="{00000000-0005-0000-0000-0000431D0000}"/>
    <cellStyle name="Input 8 2 8 2 14 2" xfId="7924" xr:uid="{00000000-0005-0000-0000-0000441D0000}"/>
    <cellStyle name="Input 8 2 8 2 15" xfId="7925" xr:uid="{00000000-0005-0000-0000-0000451D0000}"/>
    <cellStyle name="Input 8 2 8 2 15 2" xfId="7926" xr:uid="{00000000-0005-0000-0000-0000461D0000}"/>
    <cellStyle name="Input 8 2 8 2 16" xfId="7927" xr:uid="{00000000-0005-0000-0000-0000471D0000}"/>
    <cellStyle name="Input 8 2 8 2 16 2" xfId="7928" xr:uid="{00000000-0005-0000-0000-0000481D0000}"/>
    <cellStyle name="Input 8 2 8 2 17" xfId="7929" xr:uid="{00000000-0005-0000-0000-0000491D0000}"/>
    <cellStyle name="Input 8 2 8 2 17 2" xfId="7930" xr:uid="{00000000-0005-0000-0000-00004A1D0000}"/>
    <cellStyle name="Input 8 2 8 2 18" xfId="7931" xr:uid="{00000000-0005-0000-0000-00004B1D0000}"/>
    <cellStyle name="Input 8 2 8 2 2" xfId="7932" xr:uid="{00000000-0005-0000-0000-00004C1D0000}"/>
    <cellStyle name="Input 8 2 8 2 2 2" xfId="7933" xr:uid="{00000000-0005-0000-0000-00004D1D0000}"/>
    <cellStyle name="Input 8 2 8 2 3" xfId="7934" xr:uid="{00000000-0005-0000-0000-00004E1D0000}"/>
    <cellStyle name="Input 8 2 8 2 3 2" xfId="7935" xr:uid="{00000000-0005-0000-0000-00004F1D0000}"/>
    <cellStyle name="Input 8 2 8 2 4" xfId="7936" xr:uid="{00000000-0005-0000-0000-0000501D0000}"/>
    <cellStyle name="Input 8 2 8 2 4 2" xfId="7937" xr:uid="{00000000-0005-0000-0000-0000511D0000}"/>
    <cellStyle name="Input 8 2 8 2 5" xfId="7938" xr:uid="{00000000-0005-0000-0000-0000521D0000}"/>
    <cellStyle name="Input 8 2 8 2 5 2" xfId="7939" xr:uid="{00000000-0005-0000-0000-0000531D0000}"/>
    <cellStyle name="Input 8 2 8 2 6" xfId="7940" xr:uid="{00000000-0005-0000-0000-0000541D0000}"/>
    <cellStyle name="Input 8 2 8 2 6 2" xfId="7941" xr:uid="{00000000-0005-0000-0000-0000551D0000}"/>
    <cellStyle name="Input 8 2 8 2 7" xfId="7942" xr:uid="{00000000-0005-0000-0000-0000561D0000}"/>
    <cellStyle name="Input 8 2 8 2 7 2" xfId="7943" xr:uid="{00000000-0005-0000-0000-0000571D0000}"/>
    <cellStyle name="Input 8 2 8 2 8" xfId="7944" xr:uid="{00000000-0005-0000-0000-0000581D0000}"/>
    <cellStyle name="Input 8 2 8 2 8 2" xfId="7945" xr:uid="{00000000-0005-0000-0000-0000591D0000}"/>
    <cellStyle name="Input 8 2 8 2 9" xfId="7946" xr:uid="{00000000-0005-0000-0000-00005A1D0000}"/>
    <cellStyle name="Input 8 2 8 2 9 2" xfId="7947" xr:uid="{00000000-0005-0000-0000-00005B1D0000}"/>
    <cellStyle name="Input 8 2 8 3" xfId="7948" xr:uid="{00000000-0005-0000-0000-00005C1D0000}"/>
    <cellStyle name="Input 8 2 8 3 10" xfId="7949" xr:uid="{00000000-0005-0000-0000-00005D1D0000}"/>
    <cellStyle name="Input 8 2 8 3 10 2" xfId="7950" xr:uid="{00000000-0005-0000-0000-00005E1D0000}"/>
    <cellStyle name="Input 8 2 8 3 11" xfId="7951" xr:uid="{00000000-0005-0000-0000-00005F1D0000}"/>
    <cellStyle name="Input 8 2 8 3 11 2" xfId="7952" xr:uid="{00000000-0005-0000-0000-0000601D0000}"/>
    <cellStyle name="Input 8 2 8 3 12" xfId="7953" xr:uid="{00000000-0005-0000-0000-0000611D0000}"/>
    <cellStyle name="Input 8 2 8 3 12 2" xfId="7954" xr:uid="{00000000-0005-0000-0000-0000621D0000}"/>
    <cellStyle name="Input 8 2 8 3 13" xfId="7955" xr:uid="{00000000-0005-0000-0000-0000631D0000}"/>
    <cellStyle name="Input 8 2 8 3 13 2" xfId="7956" xr:uid="{00000000-0005-0000-0000-0000641D0000}"/>
    <cellStyle name="Input 8 2 8 3 14" xfId="7957" xr:uid="{00000000-0005-0000-0000-0000651D0000}"/>
    <cellStyle name="Input 8 2 8 3 14 2" xfId="7958" xr:uid="{00000000-0005-0000-0000-0000661D0000}"/>
    <cellStyle name="Input 8 2 8 3 15" xfId="7959" xr:uid="{00000000-0005-0000-0000-0000671D0000}"/>
    <cellStyle name="Input 8 2 8 3 15 2" xfId="7960" xr:uid="{00000000-0005-0000-0000-0000681D0000}"/>
    <cellStyle name="Input 8 2 8 3 16" xfId="7961" xr:uid="{00000000-0005-0000-0000-0000691D0000}"/>
    <cellStyle name="Input 8 2 8 3 2" xfId="7962" xr:uid="{00000000-0005-0000-0000-00006A1D0000}"/>
    <cellStyle name="Input 8 2 8 3 2 2" xfId="7963" xr:uid="{00000000-0005-0000-0000-00006B1D0000}"/>
    <cellStyle name="Input 8 2 8 3 3" xfId="7964" xr:uid="{00000000-0005-0000-0000-00006C1D0000}"/>
    <cellStyle name="Input 8 2 8 3 3 2" xfId="7965" xr:uid="{00000000-0005-0000-0000-00006D1D0000}"/>
    <cellStyle name="Input 8 2 8 3 4" xfId="7966" xr:uid="{00000000-0005-0000-0000-00006E1D0000}"/>
    <cellStyle name="Input 8 2 8 3 4 2" xfId="7967" xr:uid="{00000000-0005-0000-0000-00006F1D0000}"/>
    <cellStyle name="Input 8 2 8 3 5" xfId="7968" xr:uid="{00000000-0005-0000-0000-0000701D0000}"/>
    <cellStyle name="Input 8 2 8 3 5 2" xfId="7969" xr:uid="{00000000-0005-0000-0000-0000711D0000}"/>
    <cellStyle name="Input 8 2 8 3 6" xfId="7970" xr:uid="{00000000-0005-0000-0000-0000721D0000}"/>
    <cellStyle name="Input 8 2 8 3 6 2" xfId="7971" xr:uid="{00000000-0005-0000-0000-0000731D0000}"/>
    <cellStyle name="Input 8 2 8 3 7" xfId="7972" xr:uid="{00000000-0005-0000-0000-0000741D0000}"/>
    <cellStyle name="Input 8 2 8 3 7 2" xfId="7973" xr:uid="{00000000-0005-0000-0000-0000751D0000}"/>
    <cellStyle name="Input 8 2 8 3 8" xfId="7974" xr:uid="{00000000-0005-0000-0000-0000761D0000}"/>
    <cellStyle name="Input 8 2 8 3 8 2" xfId="7975" xr:uid="{00000000-0005-0000-0000-0000771D0000}"/>
    <cellStyle name="Input 8 2 8 3 9" xfId="7976" xr:uid="{00000000-0005-0000-0000-0000781D0000}"/>
    <cellStyle name="Input 8 2 8 3 9 2" xfId="7977" xr:uid="{00000000-0005-0000-0000-0000791D0000}"/>
    <cellStyle name="Input 8 2 8 4" xfId="7978" xr:uid="{00000000-0005-0000-0000-00007A1D0000}"/>
    <cellStyle name="Input 8 2 8 4 10" xfId="7979" xr:uid="{00000000-0005-0000-0000-00007B1D0000}"/>
    <cellStyle name="Input 8 2 8 4 10 2" xfId="7980" xr:uid="{00000000-0005-0000-0000-00007C1D0000}"/>
    <cellStyle name="Input 8 2 8 4 11" xfId="7981" xr:uid="{00000000-0005-0000-0000-00007D1D0000}"/>
    <cellStyle name="Input 8 2 8 4 11 2" xfId="7982" xr:uid="{00000000-0005-0000-0000-00007E1D0000}"/>
    <cellStyle name="Input 8 2 8 4 12" xfId="7983" xr:uid="{00000000-0005-0000-0000-00007F1D0000}"/>
    <cellStyle name="Input 8 2 8 4 12 2" xfId="7984" xr:uid="{00000000-0005-0000-0000-0000801D0000}"/>
    <cellStyle name="Input 8 2 8 4 13" xfId="7985" xr:uid="{00000000-0005-0000-0000-0000811D0000}"/>
    <cellStyle name="Input 8 2 8 4 13 2" xfId="7986" xr:uid="{00000000-0005-0000-0000-0000821D0000}"/>
    <cellStyle name="Input 8 2 8 4 14" xfId="7987" xr:uid="{00000000-0005-0000-0000-0000831D0000}"/>
    <cellStyle name="Input 8 2 8 4 14 2" xfId="7988" xr:uid="{00000000-0005-0000-0000-0000841D0000}"/>
    <cellStyle name="Input 8 2 8 4 15" xfId="7989" xr:uid="{00000000-0005-0000-0000-0000851D0000}"/>
    <cellStyle name="Input 8 2 8 4 15 2" xfId="7990" xr:uid="{00000000-0005-0000-0000-0000861D0000}"/>
    <cellStyle name="Input 8 2 8 4 16" xfId="7991" xr:uid="{00000000-0005-0000-0000-0000871D0000}"/>
    <cellStyle name="Input 8 2 8 4 2" xfId="7992" xr:uid="{00000000-0005-0000-0000-0000881D0000}"/>
    <cellStyle name="Input 8 2 8 4 2 2" xfId="7993" xr:uid="{00000000-0005-0000-0000-0000891D0000}"/>
    <cellStyle name="Input 8 2 8 4 3" xfId="7994" xr:uid="{00000000-0005-0000-0000-00008A1D0000}"/>
    <cellStyle name="Input 8 2 8 4 3 2" xfId="7995" xr:uid="{00000000-0005-0000-0000-00008B1D0000}"/>
    <cellStyle name="Input 8 2 8 4 4" xfId="7996" xr:uid="{00000000-0005-0000-0000-00008C1D0000}"/>
    <cellStyle name="Input 8 2 8 4 4 2" xfId="7997" xr:uid="{00000000-0005-0000-0000-00008D1D0000}"/>
    <cellStyle name="Input 8 2 8 4 5" xfId="7998" xr:uid="{00000000-0005-0000-0000-00008E1D0000}"/>
    <cellStyle name="Input 8 2 8 4 5 2" xfId="7999" xr:uid="{00000000-0005-0000-0000-00008F1D0000}"/>
    <cellStyle name="Input 8 2 8 4 6" xfId="8000" xr:uid="{00000000-0005-0000-0000-0000901D0000}"/>
    <cellStyle name="Input 8 2 8 4 6 2" xfId="8001" xr:uid="{00000000-0005-0000-0000-0000911D0000}"/>
    <cellStyle name="Input 8 2 8 4 7" xfId="8002" xr:uid="{00000000-0005-0000-0000-0000921D0000}"/>
    <cellStyle name="Input 8 2 8 4 7 2" xfId="8003" xr:uid="{00000000-0005-0000-0000-0000931D0000}"/>
    <cellStyle name="Input 8 2 8 4 8" xfId="8004" xr:uid="{00000000-0005-0000-0000-0000941D0000}"/>
    <cellStyle name="Input 8 2 8 4 8 2" xfId="8005" xr:uid="{00000000-0005-0000-0000-0000951D0000}"/>
    <cellStyle name="Input 8 2 8 4 9" xfId="8006" xr:uid="{00000000-0005-0000-0000-0000961D0000}"/>
    <cellStyle name="Input 8 2 8 4 9 2" xfId="8007" xr:uid="{00000000-0005-0000-0000-0000971D0000}"/>
    <cellStyle name="Input 8 2 8 5" xfId="8008" xr:uid="{00000000-0005-0000-0000-0000981D0000}"/>
    <cellStyle name="Input 8 2 8 5 10" xfId="8009" xr:uid="{00000000-0005-0000-0000-0000991D0000}"/>
    <cellStyle name="Input 8 2 8 5 10 2" xfId="8010" xr:uid="{00000000-0005-0000-0000-00009A1D0000}"/>
    <cellStyle name="Input 8 2 8 5 11" xfId="8011" xr:uid="{00000000-0005-0000-0000-00009B1D0000}"/>
    <cellStyle name="Input 8 2 8 5 11 2" xfId="8012" xr:uid="{00000000-0005-0000-0000-00009C1D0000}"/>
    <cellStyle name="Input 8 2 8 5 12" xfId="8013" xr:uid="{00000000-0005-0000-0000-00009D1D0000}"/>
    <cellStyle name="Input 8 2 8 5 12 2" xfId="8014" xr:uid="{00000000-0005-0000-0000-00009E1D0000}"/>
    <cellStyle name="Input 8 2 8 5 13" xfId="8015" xr:uid="{00000000-0005-0000-0000-00009F1D0000}"/>
    <cellStyle name="Input 8 2 8 5 13 2" xfId="8016" xr:uid="{00000000-0005-0000-0000-0000A01D0000}"/>
    <cellStyle name="Input 8 2 8 5 14" xfId="8017" xr:uid="{00000000-0005-0000-0000-0000A11D0000}"/>
    <cellStyle name="Input 8 2 8 5 2" xfId="8018" xr:uid="{00000000-0005-0000-0000-0000A21D0000}"/>
    <cellStyle name="Input 8 2 8 5 2 2" xfId="8019" xr:uid="{00000000-0005-0000-0000-0000A31D0000}"/>
    <cellStyle name="Input 8 2 8 5 3" xfId="8020" xr:uid="{00000000-0005-0000-0000-0000A41D0000}"/>
    <cellStyle name="Input 8 2 8 5 3 2" xfId="8021" xr:uid="{00000000-0005-0000-0000-0000A51D0000}"/>
    <cellStyle name="Input 8 2 8 5 4" xfId="8022" xr:uid="{00000000-0005-0000-0000-0000A61D0000}"/>
    <cellStyle name="Input 8 2 8 5 4 2" xfId="8023" xr:uid="{00000000-0005-0000-0000-0000A71D0000}"/>
    <cellStyle name="Input 8 2 8 5 5" xfId="8024" xr:uid="{00000000-0005-0000-0000-0000A81D0000}"/>
    <cellStyle name="Input 8 2 8 5 5 2" xfId="8025" xr:uid="{00000000-0005-0000-0000-0000A91D0000}"/>
    <cellStyle name="Input 8 2 8 5 6" xfId="8026" xr:uid="{00000000-0005-0000-0000-0000AA1D0000}"/>
    <cellStyle name="Input 8 2 8 5 6 2" xfId="8027" xr:uid="{00000000-0005-0000-0000-0000AB1D0000}"/>
    <cellStyle name="Input 8 2 8 5 7" xfId="8028" xr:uid="{00000000-0005-0000-0000-0000AC1D0000}"/>
    <cellStyle name="Input 8 2 8 5 7 2" xfId="8029" xr:uid="{00000000-0005-0000-0000-0000AD1D0000}"/>
    <cellStyle name="Input 8 2 8 5 8" xfId="8030" xr:uid="{00000000-0005-0000-0000-0000AE1D0000}"/>
    <cellStyle name="Input 8 2 8 5 8 2" xfId="8031" xr:uid="{00000000-0005-0000-0000-0000AF1D0000}"/>
    <cellStyle name="Input 8 2 8 5 9" xfId="8032" xr:uid="{00000000-0005-0000-0000-0000B01D0000}"/>
    <cellStyle name="Input 8 2 8 5 9 2" xfId="8033" xr:uid="{00000000-0005-0000-0000-0000B11D0000}"/>
    <cellStyle name="Input 8 2 8 6" xfId="8034" xr:uid="{00000000-0005-0000-0000-0000B21D0000}"/>
    <cellStyle name="Input 8 2 8 6 2" xfId="8035" xr:uid="{00000000-0005-0000-0000-0000B31D0000}"/>
    <cellStyle name="Input 8 2 8 7" xfId="8036" xr:uid="{00000000-0005-0000-0000-0000B41D0000}"/>
    <cellStyle name="Input 8 2 8 7 2" xfId="8037" xr:uid="{00000000-0005-0000-0000-0000B51D0000}"/>
    <cellStyle name="Input 8 2 8 8" xfId="8038" xr:uid="{00000000-0005-0000-0000-0000B61D0000}"/>
    <cellStyle name="Input 8 2 8 8 2" xfId="8039" xr:uid="{00000000-0005-0000-0000-0000B71D0000}"/>
    <cellStyle name="Input 8 2 8 9" xfId="8040" xr:uid="{00000000-0005-0000-0000-0000B81D0000}"/>
    <cellStyle name="Input 8 2 8 9 2" xfId="8041" xr:uid="{00000000-0005-0000-0000-0000B91D0000}"/>
    <cellStyle name="Input 8 2 9" xfId="8042" xr:uid="{00000000-0005-0000-0000-0000BA1D0000}"/>
    <cellStyle name="Input 8 2 9 10" xfId="8043" xr:uid="{00000000-0005-0000-0000-0000BB1D0000}"/>
    <cellStyle name="Input 8 2 9 10 2" xfId="8044" xr:uid="{00000000-0005-0000-0000-0000BC1D0000}"/>
    <cellStyle name="Input 8 2 9 11" xfId="8045" xr:uid="{00000000-0005-0000-0000-0000BD1D0000}"/>
    <cellStyle name="Input 8 2 9 11 2" xfId="8046" xr:uid="{00000000-0005-0000-0000-0000BE1D0000}"/>
    <cellStyle name="Input 8 2 9 12" xfId="8047" xr:uid="{00000000-0005-0000-0000-0000BF1D0000}"/>
    <cellStyle name="Input 8 2 9 12 2" xfId="8048" xr:uid="{00000000-0005-0000-0000-0000C01D0000}"/>
    <cellStyle name="Input 8 2 9 13" xfId="8049" xr:uid="{00000000-0005-0000-0000-0000C11D0000}"/>
    <cellStyle name="Input 8 2 9 13 2" xfId="8050" xr:uid="{00000000-0005-0000-0000-0000C21D0000}"/>
    <cellStyle name="Input 8 2 9 14" xfId="8051" xr:uid="{00000000-0005-0000-0000-0000C31D0000}"/>
    <cellStyle name="Input 8 2 9 14 2" xfId="8052" xr:uid="{00000000-0005-0000-0000-0000C41D0000}"/>
    <cellStyle name="Input 8 2 9 15" xfId="8053" xr:uid="{00000000-0005-0000-0000-0000C51D0000}"/>
    <cellStyle name="Input 8 2 9 15 2" xfId="8054" xr:uid="{00000000-0005-0000-0000-0000C61D0000}"/>
    <cellStyle name="Input 8 2 9 16" xfId="8055" xr:uid="{00000000-0005-0000-0000-0000C71D0000}"/>
    <cellStyle name="Input 8 2 9 16 2" xfId="8056" xr:uid="{00000000-0005-0000-0000-0000C81D0000}"/>
    <cellStyle name="Input 8 2 9 17" xfId="8057" xr:uid="{00000000-0005-0000-0000-0000C91D0000}"/>
    <cellStyle name="Input 8 2 9 17 2" xfId="8058" xr:uid="{00000000-0005-0000-0000-0000CA1D0000}"/>
    <cellStyle name="Input 8 2 9 18" xfId="8059" xr:uid="{00000000-0005-0000-0000-0000CB1D0000}"/>
    <cellStyle name="Input 8 2 9 2" xfId="8060" xr:uid="{00000000-0005-0000-0000-0000CC1D0000}"/>
    <cellStyle name="Input 8 2 9 2 2" xfId="8061" xr:uid="{00000000-0005-0000-0000-0000CD1D0000}"/>
    <cellStyle name="Input 8 2 9 3" xfId="8062" xr:uid="{00000000-0005-0000-0000-0000CE1D0000}"/>
    <cellStyle name="Input 8 2 9 3 2" xfId="8063" xr:uid="{00000000-0005-0000-0000-0000CF1D0000}"/>
    <cellStyle name="Input 8 2 9 4" xfId="8064" xr:uid="{00000000-0005-0000-0000-0000D01D0000}"/>
    <cellStyle name="Input 8 2 9 4 2" xfId="8065" xr:uid="{00000000-0005-0000-0000-0000D11D0000}"/>
    <cellStyle name="Input 8 2 9 5" xfId="8066" xr:uid="{00000000-0005-0000-0000-0000D21D0000}"/>
    <cellStyle name="Input 8 2 9 5 2" xfId="8067" xr:uid="{00000000-0005-0000-0000-0000D31D0000}"/>
    <cellStyle name="Input 8 2 9 6" xfId="8068" xr:uid="{00000000-0005-0000-0000-0000D41D0000}"/>
    <cellStyle name="Input 8 2 9 6 2" xfId="8069" xr:uid="{00000000-0005-0000-0000-0000D51D0000}"/>
    <cellStyle name="Input 8 2 9 7" xfId="8070" xr:uid="{00000000-0005-0000-0000-0000D61D0000}"/>
    <cellStyle name="Input 8 2 9 7 2" xfId="8071" xr:uid="{00000000-0005-0000-0000-0000D71D0000}"/>
    <cellStyle name="Input 8 2 9 8" xfId="8072" xr:uid="{00000000-0005-0000-0000-0000D81D0000}"/>
    <cellStyle name="Input 8 2 9 8 2" xfId="8073" xr:uid="{00000000-0005-0000-0000-0000D91D0000}"/>
    <cellStyle name="Input 8 2 9 9" xfId="8074" xr:uid="{00000000-0005-0000-0000-0000DA1D0000}"/>
    <cellStyle name="Input 8 2 9 9 2" xfId="8075" xr:uid="{00000000-0005-0000-0000-0000DB1D0000}"/>
    <cellStyle name="Input 8 20" xfId="8076" xr:uid="{00000000-0005-0000-0000-0000DC1D0000}"/>
    <cellStyle name="Input 8 20 2" xfId="8077" xr:uid="{00000000-0005-0000-0000-0000DD1D0000}"/>
    <cellStyle name="Input 8 21" xfId="8078" xr:uid="{00000000-0005-0000-0000-0000DE1D0000}"/>
    <cellStyle name="Input 8 21 2" xfId="8079" xr:uid="{00000000-0005-0000-0000-0000DF1D0000}"/>
    <cellStyle name="Input 8 22" xfId="8080" xr:uid="{00000000-0005-0000-0000-0000E01D0000}"/>
    <cellStyle name="Input 8 22 2" xfId="8081" xr:uid="{00000000-0005-0000-0000-0000E11D0000}"/>
    <cellStyle name="Input 8 23" xfId="8082" xr:uid="{00000000-0005-0000-0000-0000E21D0000}"/>
    <cellStyle name="Input 8 23 2" xfId="8083" xr:uid="{00000000-0005-0000-0000-0000E31D0000}"/>
    <cellStyle name="Input 8 24" xfId="8084" xr:uid="{00000000-0005-0000-0000-0000E41D0000}"/>
    <cellStyle name="Input 8 24 2" xfId="8085" xr:uid="{00000000-0005-0000-0000-0000E51D0000}"/>
    <cellStyle name="Input 8 25" xfId="8086" xr:uid="{00000000-0005-0000-0000-0000E61D0000}"/>
    <cellStyle name="Input 8 25 2" xfId="8087" xr:uid="{00000000-0005-0000-0000-0000E71D0000}"/>
    <cellStyle name="Input 8 26" xfId="8088" xr:uid="{00000000-0005-0000-0000-0000E81D0000}"/>
    <cellStyle name="Input 8 26 2" xfId="8089" xr:uid="{00000000-0005-0000-0000-0000E91D0000}"/>
    <cellStyle name="Input 8 27" xfId="8090" xr:uid="{00000000-0005-0000-0000-0000EA1D0000}"/>
    <cellStyle name="Input 8 27 2" xfId="8091" xr:uid="{00000000-0005-0000-0000-0000EB1D0000}"/>
    <cellStyle name="Input 8 28" xfId="8092" xr:uid="{00000000-0005-0000-0000-0000EC1D0000}"/>
    <cellStyle name="Input 8 3" xfId="8093" xr:uid="{00000000-0005-0000-0000-0000ED1D0000}"/>
    <cellStyle name="Input 8 3 10" xfId="8094" xr:uid="{00000000-0005-0000-0000-0000EE1D0000}"/>
    <cellStyle name="Input 8 3 10 2" xfId="8095" xr:uid="{00000000-0005-0000-0000-0000EF1D0000}"/>
    <cellStyle name="Input 8 3 11" xfId="8096" xr:uid="{00000000-0005-0000-0000-0000F01D0000}"/>
    <cellStyle name="Input 8 3 11 2" xfId="8097" xr:uid="{00000000-0005-0000-0000-0000F11D0000}"/>
    <cellStyle name="Input 8 3 12" xfId="8098" xr:uid="{00000000-0005-0000-0000-0000F21D0000}"/>
    <cellStyle name="Input 8 3 12 2" xfId="8099" xr:uid="{00000000-0005-0000-0000-0000F31D0000}"/>
    <cellStyle name="Input 8 3 13" xfId="8100" xr:uid="{00000000-0005-0000-0000-0000F41D0000}"/>
    <cellStyle name="Input 8 3 13 2" xfId="8101" xr:uid="{00000000-0005-0000-0000-0000F51D0000}"/>
    <cellStyle name="Input 8 3 14" xfId="8102" xr:uid="{00000000-0005-0000-0000-0000F61D0000}"/>
    <cellStyle name="Input 8 3 14 2" xfId="8103" xr:uid="{00000000-0005-0000-0000-0000F71D0000}"/>
    <cellStyle name="Input 8 3 15" xfId="8104" xr:uid="{00000000-0005-0000-0000-0000F81D0000}"/>
    <cellStyle name="Input 8 3 15 2" xfId="8105" xr:uid="{00000000-0005-0000-0000-0000F91D0000}"/>
    <cellStyle name="Input 8 3 16" xfId="8106" xr:uid="{00000000-0005-0000-0000-0000FA1D0000}"/>
    <cellStyle name="Input 8 3 16 2" xfId="8107" xr:uid="{00000000-0005-0000-0000-0000FB1D0000}"/>
    <cellStyle name="Input 8 3 17" xfId="8108" xr:uid="{00000000-0005-0000-0000-0000FC1D0000}"/>
    <cellStyle name="Input 8 3 17 2" xfId="8109" xr:uid="{00000000-0005-0000-0000-0000FD1D0000}"/>
    <cellStyle name="Input 8 3 18" xfId="8110" xr:uid="{00000000-0005-0000-0000-0000FE1D0000}"/>
    <cellStyle name="Input 8 3 18 2" xfId="8111" xr:uid="{00000000-0005-0000-0000-0000FF1D0000}"/>
    <cellStyle name="Input 8 3 19" xfId="8112" xr:uid="{00000000-0005-0000-0000-0000001E0000}"/>
    <cellStyle name="Input 8 3 19 2" xfId="8113" xr:uid="{00000000-0005-0000-0000-0000011E0000}"/>
    <cellStyle name="Input 8 3 2" xfId="8114" xr:uid="{00000000-0005-0000-0000-0000021E0000}"/>
    <cellStyle name="Input 8 3 2 10" xfId="8115" xr:uid="{00000000-0005-0000-0000-0000031E0000}"/>
    <cellStyle name="Input 8 3 2 10 2" xfId="8116" xr:uid="{00000000-0005-0000-0000-0000041E0000}"/>
    <cellStyle name="Input 8 3 2 11" xfId="8117" xr:uid="{00000000-0005-0000-0000-0000051E0000}"/>
    <cellStyle name="Input 8 3 2 11 2" xfId="8118" xr:uid="{00000000-0005-0000-0000-0000061E0000}"/>
    <cellStyle name="Input 8 3 2 12" xfId="8119" xr:uid="{00000000-0005-0000-0000-0000071E0000}"/>
    <cellStyle name="Input 8 3 2 12 2" xfId="8120" xr:uid="{00000000-0005-0000-0000-0000081E0000}"/>
    <cellStyle name="Input 8 3 2 13" xfId="8121" xr:uid="{00000000-0005-0000-0000-0000091E0000}"/>
    <cellStyle name="Input 8 3 2 13 2" xfId="8122" xr:uid="{00000000-0005-0000-0000-00000A1E0000}"/>
    <cellStyle name="Input 8 3 2 14" xfId="8123" xr:uid="{00000000-0005-0000-0000-00000B1E0000}"/>
    <cellStyle name="Input 8 3 2 14 2" xfId="8124" xr:uid="{00000000-0005-0000-0000-00000C1E0000}"/>
    <cellStyle name="Input 8 3 2 15" xfId="8125" xr:uid="{00000000-0005-0000-0000-00000D1E0000}"/>
    <cellStyle name="Input 8 3 2 15 2" xfId="8126" xr:uid="{00000000-0005-0000-0000-00000E1E0000}"/>
    <cellStyle name="Input 8 3 2 16" xfId="8127" xr:uid="{00000000-0005-0000-0000-00000F1E0000}"/>
    <cellStyle name="Input 8 3 2 16 2" xfId="8128" xr:uid="{00000000-0005-0000-0000-0000101E0000}"/>
    <cellStyle name="Input 8 3 2 17" xfId="8129" xr:uid="{00000000-0005-0000-0000-0000111E0000}"/>
    <cellStyle name="Input 8 3 2 17 2" xfId="8130" xr:uid="{00000000-0005-0000-0000-0000121E0000}"/>
    <cellStyle name="Input 8 3 2 18" xfId="8131" xr:uid="{00000000-0005-0000-0000-0000131E0000}"/>
    <cellStyle name="Input 8 3 2 18 2" xfId="8132" xr:uid="{00000000-0005-0000-0000-0000141E0000}"/>
    <cellStyle name="Input 8 3 2 19" xfId="8133" xr:uid="{00000000-0005-0000-0000-0000151E0000}"/>
    <cellStyle name="Input 8 3 2 2" xfId="8134" xr:uid="{00000000-0005-0000-0000-0000161E0000}"/>
    <cellStyle name="Input 8 3 2 2 2" xfId="8135" xr:uid="{00000000-0005-0000-0000-0000171E0000}"/>
    <cellStyle name="Input 8 3 2 3" xfId="8136" xr:uid="{00000000-0005-0000-0000-0000181E0000}"/>
    <cellStyle name="Input 8 3 2 3 2" xfId="8137" xr:uid="{00000000-0005-0000-0000-0000191E0000}"/>
    <cellStyle name="Input 8 3 2 4" xfId="8138" xr:uid="{00000000-0005-0000-0000-00001A1E0000}"/>
    <cellStyle name="Input 8 3 2 4 2" xfId="8139" xr:uid="{00000000-0005-0000-0000-00001B1E0000}"/>
    <cellStyle name="Input 8 3 2 5" xfId="8140" xr:uid="{00000000-0005-0000-0000-00001C1E0000}"/>
    <cellStyle name="Input 8 3 2 5 2" xfId="8141" xr:uid="{00000000-0005-0000-0000-00001D1E0000}"/>
    <cellStyle name="Input 8 3 2 6" xfId="8142" xr:uid="{00000000-0005-0000-0000-00001E1E0000}"/>
    <cellStyle name="Input 8 3 2 6 2" xfId="8143" xr:uid="{00000000-0005-0000-0000-00001F1E0000}"/>
    <cellStyle name="Input 8 3 2 7" xfId="8144" xr:uid="{00000000-0005-0000-0000-0000201E0000}"/>
    <cellStyle name="Input 8 3 2 7 2" xfId="8145" xr:uid="{00000000-0005-0000-0000-0000211E0000}"/>
    <cellStyle name="Input 8 3 2 8" xfId="8146" xr:uid="{00000000-0005-0000-0000-0000221E0000}"/>
    <cellStyle name="Input 8 3 2 8 2" xfId="8147" xr:uid="{00000000-0005-0000-0000-0000231E0000}"/>
    <cellStyle name="Input 8 3 2 9" xfId="8148" xr:uid="{00000000-0005-0000-0000-0000241E0000}"/>
    <cellStyle name="Input 8 3 2 9 2" xfId="8149" xr:uid="{00000000-0005-0000-0000-0000251E0000}"/>
    <cellStyle name="Input 8 3 20" xfId="8150" xr:uid="{00000000-0005-0000-0000-0000261E0000}"/>
    <cellStyle name="Input 8 3 3" xfId="8151" xr:uid="{00000000-0005-0000-0000-0000271E0000}"/>
    <cellStyle name="Input 8 3 3 10" xfId="8152" xr:uid="{00000000-0005-0000-0000-0000281E0000}"/>
    <cellStyle name="Input 8 3 3 10 2" xfId="8153" xr:uid="{00000000-0005-0000-0000-0000291E0000}"/>
    <cellStyle name="Input 8 3 3 11" xfId="8154" xr:uid="{00000000-0005-0000-0000-00002A1E0000}"/>
    <cellStyle name="Input 8 3 3 11 2" xfId="8155" xr:uid="{00000000-0005-0000-0000-00002B1E0000}"/>
    <cellStyle name="Input 8 3 3 12" xfId="8156" xr:uid="{00000000-0005-0000-0000-00002C1E0000}"/>
    <cellStyle name="Input 8 3 3 12 2" xfId="8157" xr:uid="{00000000-0005-0000-0000-00002D1E0000}"/>
    <cellStyle name="Input 8 3 3 13" xfId="8158" xr:uid="{00000000-0005-0000-0000-00002E1E0000}"/>
    <cellStyle name="Input 8 3 3 13 2" xfId="8159" xr:uid="{00000000-0005-0000-0000-00002F1E0000}"/>
    <cellStyle name="Input 8 3 3 14" xfId="8160" xr:uid="{00000000-0005-0000-0000-0000301E0000}"/>
    <cellStyle name="Input 8 3 3 14 2" xfId="8161" xr:uid="{00000000-0005-0000-0000-0000311E0000}"/>
    <cellStyle name="Input 8 3 3 15" xfId="8162" xr:uid="{00000000-0005-0000-0000-0000321E0000}"/>
    <cellStyle name="Input 8 3 3 15 2" xfId="8163" xr:uid="{00000000-0005-0000-0000-0000331E0000}"/>
    <cellStyle name="Input 8 3 3 16" xfId="8164" xr:uid="{00000000-0005-0000-0000-0000341E0000}"/>
    <cellStyle name="Input 8 3 3 16 2" xfId="8165" xr:uid="{00000000-0005-0000-0000-0000351E0000}"/>
    <cellStyle name="Input 8 3 3 17" xfId="8166" xr:uid="{00000000-0005-0000-0000-0000361E0000}"/>
    <cellStyle name="Input 8 3 3 17 2" xfId="8167" xr:uid="{00000000-0005-0000-0000-0000371E0000}"/>
    <cellStyle name="Input 8 3 3 18" xfId="8168" xr:uid="{00000000-0005-0000-0000-0000381E0000}"/>
    <cellStyle name="Input 8 3 3 18 2" xfId="8169" xr:uid="{00000000-0005-0000-0000-0000391E0000}"/>
    <cellStyle name="Input 8 3 3 19" xfId="8170" xr:uid="{00000000-0005-0000-0000-00003A1E0000}"/>
    <cellStyle name="Input 8 3 3 2" xfId="8171" xr:uid="{00000000-0005-0000-0000-00003B1E0000}"/>
    <cellStyle name="Input 8 3 3 2 2" xfId="8172" xr:uid="{00000000-0005-0000-0000-00003C1E0000}"/>
    <cellStyle name="Input 8 3 3 3" xfId="8173" xr:uid="{00000000-0005-0000-0000-00003D1E0000}"/>
    <cellStyle name="Input 8 3 3 3 2" xfId="8174" xr:uid="{00000000-0005-0000-0000-00003E1E0000}"/>
    <cellStyle name="Input 8 3 3 4" xfId="8175" xr:uid="{00000000-0005-0000-0000-00003F1E0000}"/>
    <cellStyle name="Input 8 3 3 4 2" xfId="8176" xr:uid="{00000000-0005-0000-0000-0000401E0000}"/>
    <cellStyle name="Input 8 3 3 5" xfId="8177" xr:uid="{00000000-0005-0000-0000-0000411E0000}"/>
    <cellStyle name="Input 8 3 3 5 2" xfId="8178" xr:uid="{00000000-0005-0000-0000-0000421E0000}"/>
    <cellStyle name="Input 8 3 3 6" xfId="8179" xr:uid="{00000000-0005-0000-0000-0000431E0000}"/>
    <cellStyle name="Input 8 3 3 6 2" xfId="8180" xr:uid="{00000000-0005-0000-0000-0000441E0000}"/>
    <cellStyle name="Input 8 3 3 7" xfId="8181" xr:uid="{00000000-0005-0000-0000-0000451E0000}"/>
    <cellStyle name="Input 8 3 3 7 2" xfId="8182" xr:uid="{00000000-0005-0000-0000-0000461E0000}"/>
    <cellStyle name="Input 8 3 3 8" xfId="8183" xr:uid="{00000000-0005-0000-0000-0000471E0000}"/>
    <cellStyle name="Input 8 3 3 8 2" xfId="8184" xr:uid="{00000000-0005-0000-0000-0000481E0000}"/>
    <cellStyle name="Input 8 3 3 9" xfId="8185" xr:uid="{00000000-0005-0000-0000-0000491E0000}"/>
    <cellStyle name="Input 8 3 3 9 2" xfId="8186" xr:uid="{00000000-0005-0000-0000-00004A1E0000}"/>
    <cellStyle name="Input 8 3 4" xfId="8187" xr:uid="{00000000-0005-0000-0000-00004B1E0000}"/>
    <cellStyle name="Input 8 3 4 10" xfId="8188" xr:uid="{00000000-0005-0000-0000-00004C1E0000}"/>
    <cellStyle name="Input 8 3 4 10 2" xfId="8189" xr:uid="{00000000-0005-0000-0000-00004D1E0000}"/>
    <cellStyle name="Input 8 3 4 11" xfId="8190" xr:uid="{00000000-0005-0000-0000-00004E1E0000}"/>
    <cellStyle name="Input 8 3 4 11 2" xfId="8191" xr:uid="{00000000-0005-0000-0000-00004F1E0000}"/>
    <cellStyle name="Input 8 3 4 12" xfId="8192" xr:uid="{00000000-0005-0000-0000-0000501E0000}"/>
    <cellStyle name="Input 8 3 4 12 2" xfId="8193" xr:uid="{00000000-0005-0000-0000-0000511E0000}"/>
    <cellStyle name="Input 8 3 4 13" xfId="8194" xr:uid="{00000000-0005-0000-0000-0000521E0000}"/>
    <cellStyle name="Input 8 3 4 13 2" xfId="8195" xr:uid="{00000000-0005-0000-0000-0000531E0000}"/>
    <cellStyle name="Input 8 3 4 14" xfId="8196" xr:uid="{00000000-0005-0000-0000-0000541E0000}"/>
    <cellStyle name="Input 8 3 4 14 2" xfId="8197" xr:uid="{00000000-0005-0000-0000-0000551E0000}"/>
    <cellStyle name="Input 8 3 4 15" xfId="8198" xr:uid="{00000000-0005-0000-0000-0000561E0000}"/>
    <cellStyle name="Input 8 3 4 15 2" xfId="8199" xr:uid="{00000000-0005-0000-0000-0000571E0000}"/>
    <cellStyle name="Input 8 3 4 16" xfId="8200" xr:uid="{00000000-0005-0000-0000-0000581E0000}"/>
    <cellStyle name="Input 8 3 4 2" xfId="8201" xr:uid="{00000000-0005-0000-0000-0000591E0000}"/>
    <cellStyle name="Input 8 3 4 2 2" xfId="8202" xr:uid="{00000000-0005-0000-0000-00005A1E0000}"/>
    <cellStyle name="Input 8 3 4 3" xfId="8203" xr:uid="{00000000-0005-0000-0000-00005B1E0000}"/>
    <cellStyle name="Input 8 3 4 3 2" xfId="8204" xr:uid="{00000000-0005-0000-0000-00005C1E0000}"/>
    <cellStyle name="Input 8 3 4 4" xfId="8205" xr:uid="{00000000-0005-0000-0000-00005D1E0000}"/>
    <cellStyle name="Input 8 3 4 4 2" xfId="8206" xr:uid="{00000000-0005-0000-0000-00005E1E0000}"/>
    <cellStyle name="Input 8 3 4 5" xfId="8207" xr:uid="{00000000-0005-0000-0000-00005F1E0000}"/>
    <cellStyle name="Input 8 3 4 5 2" xfId="8208" xr:uid="{00000000-0005-0000-0000-0000601E0000}"/>
    <cellStyle name="Input 8 3 4 6" xfId="8209" xr:uid="{00000000-0005-0000-0000-0000611E0000}"/>
    <cellStyle name="Input 8 3 4 6 2" xfId="8210" xr:uid="{00000000-0005-0000-0000-0000621E0000}"/>
    <cellStyle name="Input 8 3 4 7" xfId="8211" xr:uid="{00000000-0005-0000-0000-0000631E0000}"/>
    <cellStyle name="Input 8 3 4 7 2" xfId="8212" xr:uid="{00000000-0005-0000-0000-0000641E0000}"/>
    <cellStyle name="Input 8 3 4 8" xfId="8213" xr:uid="{00000000-0005-0000-0000-0000651E0000}"/>
    <cellStyle name="Input 8 3 4 8 2" xfId="8214" xr:uid="{00000000-0005-0000-0000-0000661E0000}"/>
    <cellStyle name="Input 8 3 4 9" xfId="8215" xr:uid="{00000000-0005-0000-0000-0000671E0000}"/>
    <cellStyle name="Input 8 3 4 9 2" xfId="8216" xr:uid="{00000000-0005-0000-0000-0000681E0000}"/>
    <cellStyle name="Input 8 3 5" xfId="8217" xr:uid="{00000000-0005-0000-0000-0000691E0000}"/>
    <cellStyle name="Input 8 3 5 10" xfId="8218" xr:uid="{00000000-0005-0000-0000-00006A1E0000}"/>
    <cellStyle name="Input 8 3 5 10 2" xfId="8219" xr:uid="{00000000-0005-0000-0000-00006B1E0000}"/>
    <cellStyle name="Input 8 3 5 11" xfId="8220" xr:uid="{00000000-0005-0000-0000-00006C1E0000}"/>
    <cellStyle name="Input 8 3 5 11 2" xfId="8221" xr:uid="{00000000-0005-0000-0000-00006D1E0000}"/>
    <cellStyle name="Input 8 3 5 12" xfId="8222" xr:uid="{00000000-0005-0000-0000-00006E1E0000}"/>
    <cellStyle name="Input 8 3 5 12 2" xfId="8223" xr:uid="{00000000-0005-0000-0000-00006F1E0000}"/>
    <cellStyle name="Input 8 3 5 13" xfId="8224" xr:uid="{00000000-0005-0000-0000-0000701E0000}"/>
    <cellStyle name="Input 8 3 5 13 2" xfId="8225" xr:uid="{00000000-0005-0000-0000-0000711E0000}"/>
    <cellStyle name="Input 8 3 5 14" xfId="8226" xr:uid="{00000000-0005-0000-0000-0000721E0000}"/>
    <cellStyle name="Input 8 3 5 14 2" xfId="8227" xr:uid="{00000000-0005-0000-0000-0000731E0000}"/>
    <cellStyle name="Input 8 3 5 15" xfId="8228" xr:uid="{00000000-0005-0000-0000-0000741E0000}"/>
    <cellStyle name="Input 8 3 5 15 2" xfId="8229" xr:uid="{00000000-0005-0000-0000-0000751E0000}"/>
    <cellStyle name="Input 8 3 5 16" xfId="8230" xr:uid="{00000000-0005-0000-0000-0000761E0000}"/>
    <cellStyle name="Input 8 3 5 2" xfId="8231" xr:uid="{00000000-0005-0000-0000-0000771E0000}"/>
    <cellStyle name="Input 8 3 5 2 2" xfId="8232" xr:uid="{00000000-0005-0000-0000-0000781E0000}"/>
    <cellStyle name="Input 8 3 5 3" xfId="8233" xr:uid="{00000000-0005-0000-0000-0000791E0000}"/>
    <cellStyle name="Input 8 3 5 3 2" xfId="8234" xr:uid="{00000000-0005-0000-0000-00007A1E0000}"/>
    <cellStyle name="Input 8 3 5 4" xfId="8235" xr:uid="{00000000-0005-0000-0000-00007B1E0000}"/>
    <cellStyle name="Input 8 3 5 4 2" xfId="8236" xr:uid="{00000000-0005-0000-0000-00007C1E0000}"/>
    <cellStyle name="Input 8 3 5 5" xfId="8237" xr:uid="{00000000-0005-0000-0000-00007D1E0000}"/>
    <cellStyle name="Input 8 3 5 5 2" xfId="8238" xr:uid="{00000000-0005-0000-0000-00007E1E0000}"/>
    <cellStyle name="Input 8 3 5 6" xfId="8239" xr:uid="{00000000-0005-0000-0000-00007F1E0000}"/>
    <cellStyle name="Input 8 3 5 6 2" xfId="8240" xr:uid="{00000000-0005-0000-0000-0000801E0000}"/>
    <cellStyle name="Input 8 3 5 7" xfId="8241" xr:uid="{00000000-0005-0000-0000-0000811E0000}"/>
    <cellStyle name="Input 8 3 5 7 2" xfId="8242" xr:uid="{00000000-0005-0000-0000-0000821E0000}"/>
    <cellStyle name="Input 8 3 5 8" xfId="8243" xr:uid="{00000000-0005-0000-0000-0000831E0000}"/>
    <cellStyle name="Input 8 3 5 8 2" xfId="8244" xr:uid="{00000000-0005-0000-0000-0000841E0000}"/>
    <cellStyle name="Input 8 3 5 9" xfId="8245" xr:uid="{00000000-0005-0000-0000-0000851E0000}"/>
    <cellStyle name="Input 8 3 5 9 2" xfId="8246" xr:uid="{00000000-0005-0000-0000-0000861E0000}"/>
    <cellStyle name="Input 8 3 6" xfId="8247" xr:uid="{00000000-0005-0000-0000-0000871E0000}"/>
    <cellStyle name="Input 8 3 6 10" xfId="8248" xr:uid="{00000000-0005-0000-0000-0000881E0000}"/>
    <cellStyle name="Input 8 3 6 10 2" xfId="8249" xr:uid="{00000000-0005-0000-0000-0000891E0000}"/>
    <cellStyle name="Input 8 3 6 11" xfId="8250" xr:uid="{00000000-0005-0000-0000-00008A1E0000}"/>
    <cellStyle name="Input 8 3 6 11 2" xfId="8251" xr:uid="{00000000-0005-0000-0000-00008B1E0000}"/>
    <cellStyle name="Input 8 3 6 12" xfId="8252" xr:uid="{00000000-0005-0000-0000-00008C1E0000}"/>
    <cellStyle name="Input 8 3 6 12 2" xfId="8253" xr:uid="{00000000-0005-0000-0000-00008D1E0000}"/>
    <cellStyle name="Input 8 3 6 13" xfId="8254" xr:uid="{00000000-0005-0000-0000-00008E1E0000}"/>
    <cellStyle name="Input 8 3 6 13 2" xfId="8255" xr:uid="{00000000-0005-0000-0000-00008F1E0000}"/>
    <cellStyle name="Input 8 3 6 14" xfId="8256" xr:uid="{00000000-0005-0000-0000-0000901E0000}"/>
    <cellStyle name="Input 8 3 6 14 2" xfId="8257" xr:uid="{00000000-0005-0000-0000-0000911E0000}"/>
    <cellStyle name="Input 8 3 6 15" xfId="8258" xr:uid="{00000000-0005-0000-0000-0000921E0000}"/>
    <cellStyle name="Input 8 3 6 2" xfId="8259" xr:uid="{00000000-0005-0000-0000-0000931E0000}"/>
    <cellStyle name="Input 8 3 6 2 2" xfId="8260" xr:uid="{00000000-0005-0000-0000-0000941E0000}"/>
    <cellStyle name="Input 8 3 6 3" xfId="8261" xr:uid="{00000000-0005-0000-0000-0000951E0000}"/>
    <cellStyle name="Input 8 3 6 3 2" xfId="8262" xr:uid="{00000000-0005-0000-0000-0000961E0000}"/>
    <cellStyle name="Input 8 3 6 4" xfId="8263" xr:uid="{00000000-0005-0000-0000-0000971E0000}"/>
    <cellStyle name="Input 8 3 6 4 2" xfId="8264" xr:uid="{00000000-0005-0000-0000-0000981E0000}"/>
    <cellStyle name="Input 8 3 6 5" xfId="8265" xr:uid="{00000000-0005-0000-0000-0000991E0000}"/>
    <cellStyle name="Input 8 3 6 5 2" xfId="8266" xr:uid="{00000000-0005-0000-0000-00009A1E0000}"/>
    <cellStyle name="Input 8 3 6 6" xfId="8267" xr:uid="{00000000-0005-0000-0000-00009B1E0000}"/>
    <cellStyle name="Input 8 3 6 6 2" xfId="8268" xr:uid="{00000000-0005-0000-0000-00009C1E0000}"/>
    <cellStyle name="Input 8 3 6 7" xfId="8269" xr:uid="{00000000-0005-0000-0000-00009D1E0000}"/>
    <cellStyle name="Input 8 3 6 7 2" xfId="8270" xr:uid="{00000000-0005-0000-0000-00009E1E0000}"/>
    <cellStyle name="Input 8 3 6 8" xfId="8271" xr:uid="{00000000-0005-0000-0000-00009F1E0000}"/>
    <cellStyle name="Input 8 3 6 8 2" xfId="8272" xr:uid="{00000000-0005-0000-0000-0000A01E0000}"/>
    <cellStyle name="Input 8 3 6 9" xfId="8273" xr:uid="{00000000-0005-0000-0000-0000A11E0000}"/>
    <cellStyle name="Input 8 3 6 9 2" xfId="8274" xr:uid="{00000000-0005-0000-0000-0000A21E0000}"/>
    <cellStyle name="Input 8 3 7" xfId="8275" xr:uid="{00000000-0005-0000-0000-0000A31E0000}"/>
    <cellStyle name="Input 8 3 7 2" xfId="8276" xr:uid="{00000000-0005-0000-0000-0000A41E0000}"/>
    <cellStyle name="Input 8 3 8" xfId="8277" xr:uid="{00000000-0005-0000-0000-0000A51E0000}"/>
    <cellStyle name="Input 8 3 8 2" xfId="8278" xr:uid="{00000000-0005-0000-0000-0000A61E0000}"/>
    <cellStyle name="Input 8 3 9" xfId="8279" xr:uid="{00000000-0005-0000-0000-0000A71E0000}"/>
    <cellStyle name="Input 8 3 9 2" xfId="8280" xr:uid="{00000000-0005-0000-0000-0000A81E0000}"/>
    <cellStyle name="Input 8 4" xfId="8281" xr:uid="{00000000-0005-0000-0000-0000A91E0000}"/>
    <cellStyle name="Input 8 4 10" xfId="8282" xr:uid="{00000000-0005-0000-0000-0000AA1E0000}"/>
    <cellStyle name="Input 8 4 10 2" xfId="8283" xr:uid="{00000000-0005-0000-0000-0000AB1E0000}"/>
    <cellStyle name="Input 8 4 11" xfId="8284" xr:uid="{00000000-0005-0000-0000-0000AC1E0000}"/>
    <cellStyle name="Input 8 4 11 2" xfId="8285" xr:uid="{00000000-0005-0000-0000-0000AD1E0000}"/>
    <cellStyle name="Input 8 4 12" xfId="8286" xr:uid="{00000000-0005-0000-0000-0000AE1E0000}"/>
    <cellStyle name="Input 8 4 12 2" xfId="8287" xr:uid="{00000000-0005-0000-0000-0000AF1E0000}"/>
    <cellStyle name="Input 8 4 13" xfId="8288" xr:uid="{00000000-0005-0000-0000-0000B01E0000}"/>
    <cellStyle name="Input 8 4 13 2" xfId="8289" xr:uid="{00000000-0005-0000-0000-0000B11E0000}"/>
    <cellStyle name="Input 8 4 14" xfId="8290" xr:uid="{00000000-0005-0000-0000-0000B21E0000}"/>
    <cellStyle name="Input 8 4 14 2" xfId="8291" xr:uid="{00000000-0005-0000-0000-0000B31E0000}"/>
    <cellStyle name="Input 8 4 15" xfId="8292" xr:uid="{00000000-0005-0000-0000-0000B41E0000}"/>
    <cellStyle name="Input 8 4 15 2" xfId="8293" xr:uid="{00000000-0005-0000-0000-0000B51E0000}"/>
    <cellStyle name="Input 8 4 16" xfId="8294" xr:uid="{00000000-0005-0000-0000-0000B61E0000}"/>
    <cellStyle name="Input 8 4 16 2" xfId="8295" xr:uid="{00000000-0005-0000-0000-0000B71E0000}"/>
    <cellStyle name="Input 8 4 17" xfId="8296" xr:uid="{00000000-0005-0000-0000-0000B81E0000}"/>
    <cellStyle name="Input 8 4 17 2" xfId="8297" xr:uid="{00000000-0005-0000-0000-0000B91E0000}"/>
    <cellStyle name="Input 8 4 18" xfId="8298" xr:uid="{00000000-0005-0000-0000-0000BA1E0000}"/>
    <cellStyle name="Input 8 4 18 2" xfId="8299" xr:uid="{00000000-0005-0000-0000-0000BB1E0000}"/>
    <cellStyle name="Input 8 4 19" xfId="8300" xr:uid="{00000000-0005-0000-0000-0000BC1E0000}"/>
    <cellStyle name="Input 8 4 19 2" xfId="8301" xr:uid="{00000000-0005-0000-0000-0000BD1E0000}"/>
    <cellStyle name="Input 8 4 2" xfId="8302" xr:uid="{00000000-0005-0000-0000-0000BE1E0000}"/>
    <cellStyle name="Input 8 4 2 10" xfId="8303" xr:uid="{00000000-0005-0000-0000-0000BF1E0000}"/>
    <cellStyle name="Input 8 4 2 10 2" xfId="8304" xr:uid="{00000000-0005-0000-0000-0000C01E0000}"/>
    <cellStyle name="Input 8 4 2 11" xfId="8305" xr:uid="{00000000-0005-0000-0000-0000C11E0000}"/>
    <cellStyle name="Input 8 4 2 11 2" xfId="8306" xr:uid="{00000000-0005-0000-0000-0000C21E0000}"/>
    <cellStyle name="Input 8 4 2 12" xfId="8307" xr:uid="{00000000-0005-0000-0000-0000C31E0000}"/>
    <cellStyle name="Input 8 4 2 12 2" xfId="8308" xr:uid="{00000000-0005-0000-0000-0000C41E0000}"/>
    <cellStyle name="Input 8 4 2 13" xfId="8309" xr:uid="{00000000-0005-0000-0000-0000C51E0000}"/>
    <cellStyle name="Input 8 4 2 13 2" xfId="8310" xr:uid="{00000000-0005-0000-0000-0000C61E0000}"/>
    <cellStyle name="Input 8 4 2 14" xfId="8311" xr:uid="{00000000-0005-0000-0000-0000C71E0000}"/>
    <cellStyle name="Input 8 4 2 14 2" xfId="8312" xr:uid="{00000000-0005-0000-0000-0000C81E0000}"/>
    <cellStyle name="Input 8 4 2 15" xfId="8313" xr:uid="{00000000-0005-0000-0000-0000C91E0000}"/>
    <cellStyle name="Input 8 4 2 15 2" xfId="8314" xr:uid="{00000000-0005-0000-0000-0000CA1E0000}"/>
    <cellStyle name="Input 8 4 2 16" xfId="8315" xr:uid="{00000000-0005-0000-0000-0000CB1E0000}"/>
    <cellStyle name="Input 8 4 2 16 2" xfId="8316" xr:uid="{00000000-0005-0000-0000-0000CC1E0000}"/>
    <cellStyle name="Input 8 4 2 17" xfId="8317" xr:uid="{00000000-0005-0000-0000-0000CD1E0000}"/>
    <cellStyle name="Input 8 4 2 17 2" xfId="8318" xr:uid="{00000000-0005-0000-0000-0000CE1E0000}"/>
    <cellStyle name="Input 8 4 2 18" xfId="8319" xr:uid="{00000000-0005-0000-0000-0000CF1E0000}"/>
    <cellStyle name="Input 8 4 2 18 2" xfId="8320" xr:uid="{00000000-0005-0000-0000-0000D01E0000}"/>
    <cellStyle name="Input 8 4 2 19" xfId="8321" xr:uid="{00000000-0005-0000-0000-0000D11E0000}"/>
    <cellStyle name="Input 8 4 2 2" xfId="8322" xr:uid="{00000000-0005-0000-0000-0000D21E0000}"/>
    <cellStyle name="Input 8 4 2 2 2" xfId="8323" xr:uid="{00000000-0005-0000-0000-0000D31E0000}"/>
    <cellStyle name="Input 8 4 2 3" xfId="8324" xr:uid="{00000000-0005-0000-0000-0000D41E0000}"/>
    <cellStyle name="Input 8 4 2 3 2" xfId="8325" xr:uid="{00000000-0005-0000-0000-0000D51E0000}"/>
    <cellStyle name="Input 8 4 2 4" xfId="8326" xr:uid="{00000000-0005-0000-0000-0000D61E0000}"/>
    <cellStyle name="Input 8 4 2 4 2" xfId="8327" xr:uid="{00000000-0005-0000-0000-0000D71E0000}"/>
    <cellStyle name="Input 8 4 2 5" xfId="8328" xr:uid="{00000000-0005-0000-0000-0000D81E0000}"/>
    <cellStyle name="Input 8 4 2 5 2" xfId="8329" xr:uid="{00000000-0005-0000-0000-0000D91E0000}"/>
    <cellStyle name="Input 8 4 2 6" xfId="8330" xr:uid="{00000000-0005-0000-0000-0000DA1E0000}"/>
    <cellStyle name="Input 8 4 2 6 2" xfId="8331" xr:uid="{00000000-0005-0000-0000-0000DB1E0000}"/>
    <cellStyle name="Input 8 4 2 7" xfId="8332" xr:uid="{00000000-0005-0000-0000-0000DC1E0000}"/>
    <cellStyle name="Input 8 4 2 7 2" xfId="8333" xr:uid="{00000000-0005-0000-0000-0000DD1E0000}"/>
    <cellStyle name="Input 8 4 2 8" xfId="8334" xr:uid="{00000000-0005-0000-0000-0000DE1E0000}"/>
    <cellStyle name="Input 8 4 2 8 2" xfId="8335" xr:uid="{00000000-0005-0000-0000-0000DF1E0000}"/>
    <cellStyle name="Input 8 4 2 9" xfId="8336" xr:uid="{00000000-0005-0000-0000-0000E01E0000}"/>
    <cellStyle name="Input 8 4 2 9 2" xfId="8337" xr:uid="{00000000-0005-0000-0000-0000E11E0000}"/>
    <cellStyle name="Input 8 4 20" xfId="8338" xr:uid="{00000000-0005-0000-0000-0000E21E0000}"/>
    <cellStyle name="Input 8 4 3" xfId="8339" xr:uid="{00000000-0005-0000-0000-0000E31E0000}"/>
    <cellStyle name="Input 8 4 3 10" xfId="8340" xr:uid="{00000000-0005-0000-0000-0000E41E0000}"/>
    <cellStyle name="Input 8 4 3 10 2" xfId="8341" xr:uid="{00000000-0005-0000-0000-0000E51E0000}"/>
    <cellStyle name="Input 8 4 3 11" xfId="8342" xr:uid="{00000000-0005-0000-0000-0000E61E0000}"/>
    <cellStyle name="Input 8 4 3 11 2" xfId="8343" xr:uid="{00000000-0005-0000-0000-0000E71E0000}"/>
    <cellStyle name="Input 8 4 3 12" xfId="8344" xr:uid="{00000000-0005-0000-0000-0000E81E0000}"/>
    <cellStyle name="Input 8 4 3 12 2" xfId="8345" xr:uid="{00000000-0005-0000-0000-0000E91E0000}"/>
    <cellStyle name="Input 8 4 3 13" xfId="8346" xr:uid="{00000000-0005-0000-0000-0000EA1E0000}"/>
    <cellStyle name="Input 8 4 3 13 2" xfId="8347" xr:uid="{00000000-0005-0000-0000-0000EB1E0000}"/>
    <cellStyle name="Input 8 4 3 14" xfId="8348" xr:uid="{00000000-0005-0000-0000-0000EC1E0000}"/>
    <cellStyle name="Input 8 4 3 14 2" xfId="8349" xr:uid="{00000000-0005-0000-0000-0000ED1E0000}"/>
    <cellStyle name="Input 8 4 3 15" xfId="8350" xr:uid="{00000000-0005-0000-0000-0000EE1E0000}"/>
    <cellStyle name="Input 8 4 3 15 2" xfId="8351" xr:uid="{00000000-0005-0000-0000-0000EF1E0000}"/>
    <cellStyle name="Input 8 4 3 16" xfId="8352" xr:uid="{00000000-0005-0000-0000-0000F01E0000}"/>
    <cellStyle name="Input 8 4 3 16 2" xfId="8353" xr:uid="{00000000-0005-0000-0000-0000F11E0000}"/>
    <cellStyle name="Input 8 4 3 17" xfId="8354" xr:uid="{00000000-0005-0000-0000-0000F21E0000}"/>
    <cellStyle name="Input 8 4 3 17 2" xfId="8355" xr:uid="{00000000-0005-0000-0000-0000F31E0000}"/>
    <cellStyle name="Input 8 4 3 18" xfId="8356" xr:uid="{00000000-0005-0000-0000-0000F41E0000}"/>
    <cellStyle name="Input 8 4 3 18 2" xfId="8357" xr:uid="{00000000-0005-0000-0000-0000F51E0000}"/>
    <cellStyle name="Input 8 4 3 19" xfId="8358" xr:uid="{00000000-0005-0000-0000-0000F61E0000}"/>
    <cellStyle name="Input 8 4 3 2" xfId="8359" xr:uid="{00000000-0005-0000-0000-0000F71E0000}"/>
    <cellStyle name="Input 8 4 3 2 2" xfId="8360" xr:uid="{00000000-0005-0000-0000-0000F81E0000}"/>
    <cellStyle name="Input 8 4 3 3" xfId="8361" xr:uid="{00000000-0005-0000-0000-0000F91E0000}"/>
    <cellStyle name="Input 8 4 3 3 2" xfId="8362" xr:uid="{00000000-0005-0000-0000-0000FA1E0000}"/>
    <cellStyle name="Input 8 4 3 4" xfId="8363" xr:uid="{00000000-0005-0000-0000-0000FB1E0000}"/>
    <cellStyle name="Input 8 4 3 4 2" xfId="8364" xr:uid="{00000000-0005-0000-0000-0000FC1E0000}"/>
    <cellStyle name="Input 8 4 3 5" xfId="8365" xr:uid="{00000000-0005-0000-0000-0000FD1E0000}"/>
    <cellStyle name="Input 8 4 3 5 2" xfId="8366" xr:uid="{00000000-0005-0000-0000-0000FE1E0000}"/>
    <cellStyle name="Input 8 4 3 6" xfId="8367" xr:uid="{00000000-0005-0000-0000-0000FF1E0000}"/>
    <cellStyle name="Input 8 4 3 6 2" xfId="8368" xr:uid="{00000000-0005-0000-0000-0000001F0000}"/>
    <cellStyle name="Input 8 4 3 7" xfId="8369" xr:uid="{00000000-0005-0000-0000-0000011F0000}"/>
    <cellStyle name="Input 8 4 3 7 2" xfId="8370" xr:uid="{00000000-0005-0000-0000-0000021F0000}"/>
    <cellStyle name="Input 8 4 3 8" xfId="8371" xr:uid="{00000000-0005-0000-0000-0000031F0000}"/>
    <cellStyle name="Input 8 4 3 8 2" xfId="8372" xr:uid="{00000000-0005-0000-0000-0000041F0000}"/>
    <cellStyle name="Input 8 4 3 9" xfId="8373" xr:uid="{00000000-0005-0000-0000-0000051F0000}"/>
    <cellStyle name="Input 8 4 3 9 2" xfId="8374" xr:uid="{00000000-0005-0000-0000-0000061F0000}"/>
    <cellStyle name="Input 8 4 4" xfId="8375" xr:uid="{00000000-0005-0000-0000-0000071F0000}"/>
    <cellStyle name="Input 8 4 4 10" xfId="8376" xr:uid="{00000000-0005-0000-0000-0000081F0000}"/>
    <cellStyle name="Input 8 4 4 10 2" xfId="8377" xr:uid="{00000000-0005-0000-0000-0000091F0000}"/>
    <cellStyle name="Input 8 4 4 11" xfId="8378" xr:uid="{00000000-0005-0000-0000-00000A1F0000}"/>
    <cellStyle name="Input 8 4 4 11 2" xfId="8379" xr:uid="{00000000-0005-0000-0000-00000B1F0000}"/>
    <cellStyle name="Input 8 4 4 12" xfId="8380" xr:uid="{00000000-0005-0000-0000-00000C1F0000}"/>
    <cellStyle name="Input 8 4 4 12 2" xfId="8381" xr:uid="{00000000-0005-0000-0000-00000D1F0000}"/>
    <cellStyle name="Input 8 4 4 13" xfId="8382" xr:uid="{00000000-0005-0000-0000-00000E1F0000}"/>
    <cellStyle name="Input 8 4 4 13 2" xfId="8383" xr:uid="{00000000-0005-0000-0000-00000F1F0000}"/>
    <cellStyle name="Input 8 4 4 14" xfId="8384" xr:uid="{00000000-0005-0000-0000-0000101F0000}"/>
    <cellStyle name="Input 8 4 4 14 2" xfId="8385" xr:uid="{00000000-0005-0000-0000-0000111F0000}"/>
    <cellStyle name="Input 8 4 4 15" xfId="8386" xr:uid="{00000000-0005-0000-0000-0000121F0000}"/>
    <cellStyle name="Input 8 4 4 15 2" xfId="8387" xr:uid="{00000000-0005-0000-0000-0000131F0000}"/>
    <cellStyle name="Input 8 4 4 16" xfId="8388" xr:uid="{00000000-0005-0000-0000-0000141F0000}"/>
    <cellStyle name="Input 8 4 4 2" xfId="8389" xr:uid="{00000000-0005-0000-0000-0000151F0000}"/>
    <cellStyle name="Input 8 4 4 2 2" xfId="8390" xr:uid="{00000000-0005-0000-0000-0000161F0000}"/>
    <cellStyle name="Input 8 4 4 3" xfId="8391" xr:uid="{00000000-0005-0000-0000-0000171F0000}"/>
    <cellStyle name="Input 8 4 4 3 2" xfId="8392" xr:uid="{00000000-0005-0000-0000-0000181F0000}"/>
    <cellStyle name="Input 8 4 4 4" xfId="8393" xr:uid="{00000000-0005-0000-0000-0000191F0000}"/>
    <cellStyle name="Input 8 4 4 4 2" xfId="8394" xr:uid="{00000000-0005-0000-0000-00001A1F0000}"/>
    <cellStyle name="Input 8 4 4 5" xfId="8395" xr:uid="{00000000-0005-0000-0000-00001B1F0000}"/>
    <cellStyle name="Input 8 4 4 5 2" xfId="8396" xr:uid="{00000000-0005-0000-0000-00001C1F0000}"/>
    <cellStyle name="Input 8 4 4 6" xfId="8397" xr:uid="{00000000-0005-0000-0000-00001D1F0000}"/>
    <cellStyle name="Input 8 4 4 6 2" xfId="8398" xr:uid="{00000000-0005-0000-0000-00001E1F0000}"/>
    <cellStyle name="Input 8 4 4 7" xfId="8399" xr:uid="{00000000-0005-0000-0000-00001F1F0000}"/>
    <cellStyle name="Input 8 4 4 7 2" xfId="8400" xr:uid="{00000000-0005-0000-0000-0000201F0000}"/>
    <cellStyle name="Input 8 4 4 8" xfId="8401" xr:uid="{00000000-0005-0000-0000-0000211F0000}"/>
    <cellStyle name="Input 8 4 4 8 2" xfId="8402" xr:uid="{00000000-0005-0000-0000-0000221F0000}"/>
    <cellStyle name="Input 8 4 4 9" xfId="8403" xr:uid="{00000000-0005-0000-0000-0000231F0000}"/>
    <cellStyle name="Input 8 4 4 9 2" xfId="8404" xr:uid="{00000000-0005-0000-0000-0000241F0000}"/>
    <cellStyle name="Input 8 4 5" xfId="8405" xr:uid="{00000000-0005-0000-0000-0000251F0000}"/>
    <cellStyle name="Input 8 4 5 10" xfId="8406" xr:uid="{00000000-0005-0000-0000-0000261F0000}"/>
    <cellStyle name="Input 8 4 5 10 2" xfId="8407" xr:uid="{00000000-0005-0000-0000-0000271F0000}"/>
    <cellStyle name="Input 8 4 5 11" xfId="8408" xr:uid="{00000000-0005-0000-0000-0000281F0000}"/>
    <cellStyle name="Input 8 4 5 11 2" xfId="8409" xr:uid="{00000000-0005-0000-0000-0000291F0000}"/>
    <cellStyle name="Input 8 4 5 12" xfId="8410" xr:uid="{00000000-0005-0000-0000-00002A1F0000}"/>
    <cellStyle name="Input 8 4 5 12 2" xfId="8411" xr:uid="{00000000-0005-0000-0000-00002B1F0000}"/>
    <cellStyle name="Input 8 4 5 13" xfId="8412" xr:uid="{00000000-0005-0000-0000-00002C1F0000}"/>
    <cellStyle name="Input 8 4 5 13 2" xfId="8413" xr:uid="{00000000-0005-0000-0000-00002D1F0000}"/>
    <cellStyle name="Input 8 4 5 14" xfId="8414" xr:uid="{00000000-0005-0000-0000-00002E1F0000}"/>
    <cellStyle name="Input 8 4 5 14 2" xfId="8415" xr:uid="{00000000-0005-0000-0000-00002F1F0000}"/>
    <cellStyle name="Input 8 4 5 15" xfId="8416" xr:uid="{00000000-0005-0000-0000-0000301F0000}"/>
    <cellStyle name="Input 8 4 5 15 2" xfId="8417" xr:uid="{00000000-0005-0000-0000-0000311F0000}"/>
    <cellStyle name="Input 8 4 5 16" xfId="8418" xr:uid="{00000000-0005-0000-0000-0000321F0000}"/>
    <cellStyle name="Input 8 4 5 2" xfId="8419" xr:uid="{00000000-0005-0000-0000-0000331F0000}"/>
    <cellStyle name="Input 8 4 5 2 2" xfId="8420" xr:uid="{00000000-0005-0000-0000-0000341F0000}"/>
    <cellStyle name="Input 8 4 5 3" xfId="8421" xr:uid="{00000000-0005-0000-0000-0000351F0000}"/>
    <cellStyle name="Input 8 4 5 3 2" xfId="8422" xr:uid="{00000000-0005-0000-0000-0000361F0000}"/>
    <cellStyle name="Input 8 4 5 4" xfId="8423" xr:uid="{00000000-0005-0000-0000-0000371F0000}"/>
    <cellStyle name="Input 8 4 5 4 2" xfId="8424" xr:uid="{00000000-0005-0000-0000-0000381F0000}"/>
    <cellStyle name="Input 8 4 5 5" xfId="8425" xr:uid="{00000000-0005-0000-0000-0000391F0000}"/>
    <cellStyle name="Input 8 4 5 5 2" xfId="8426" xr:uid="{00000000-0005-0000-0000-00003A1F0000}"/>
    <cellStyle name="Input 8 4 5 6" xfId="8427" xr:uid="{00000000-0005-0000-0000-00003B1F0000}"/>
    <cellStyle name="Input 8 4 5 6 2" xfId="8428" xr:uid="{00000000-0005-0000-0000-00003C1F0000}"/>
    <cellStyle name="Input 8 4 5 7" xfId="8429" xr:uid="{00000000-0005-0000-0000-00003D1F0000}"/>
    <cellStyle name="Input 8 4 5 7 2" xfId="8430" xr:uid="{00000000-0005-0000-0000-00003E1F0000}"/>
    <cellStyle name="Input 8 4 5 8" xfId="8431" xr:uid="{00000000-0005-0000-0000-00003F1F0000}"/>
    <cellStyle name="Input 8 4 5 8 2" xfId="8432" xr:uid="{00000000-0005-0000-0000-0000401F0000}"/>
    <cellStyle name="Input 8 4 5 9" xfId="8433" xr:uid="{00000000-0005-0000-0000-0000411F0000}"/>
    <cellStyle name="Input 8 4 5 9 2" xfId="8434" xr:uid="{00000000-0005-0000-0000-0000421F0000}"/>
    <cellStyle name="Input 8 4 6" xfId="8435" xr:uid="{00000000-0005-0000-0000-0000431F0000}"/>
    <cellStyle name="Input 8 4 6 10" xfId="8436" xr:uid="{00000000-0005-0000-0000-0000441F0000}"/>
    <cellStyle name="Input 8 4 6 10 2" xfId="8437" xr:uid="{00000000-0005-0000-0000-0000451F0000}"/>
    <cellStyle name="Input 8 4 6 11" xfId="8438" xr:uid="{00000000-0005-0000-0000-0000461F0000}"/>
    <cellStyle name="Input 8 4 6 11 2" xfId="8439" xr:uid="{00000000-0005-0000-0000-0000471F0000}"/>
    <cellStyle name="Input 8 4 6 12" xfId="8440" xr:uid="{00000000-0005-0000-0000-0000481F0000}"/>
    <cellStyle name="Input 8 4 6 12 2" xfId="8441" xr:uid="{00000000-0005-0000-0000-0000491F0000}"/>
    <cellStyle name="Input 8 4 6 13" xfId="8442" xr:uid="{00000000-0005-0000-0000-00004A1F0000}"/>
    <cellStyle name="Input 8 4 6 13 2" xfId="8443" xr:uid="{00000000-0005-0000-0000-00004B1F0000}"/>
    <cellStyle name="Input 8 4 6 14" xfId="8444" xr:uid="{00000000-0005-0000-0000-00004C1F0000}"/>
    <cellStyle name="Input 8 4 6 14 2" xfId="8445" xr:uid="{00000000-0005-0000-0000-00004D1F0000}"/>
    <cellStyle name="Input 8 4 6 15" xfId="8446" xr:uid="{00000000-0005-0000-0000-00004E1F0000}"/>
    <cellStyle name="Input 8 4 6 2" xfId="8447" xr:uid="{00000000-0005-0000-0000-00004F1F0000}"/>
    <cellStyle name="Input 8 4 6 2 2" xfId="8448" xr:uid="{00000000-0005-0000-0000-0000501F0000}"/>
    <cellStyle name="Input 8 4 6 3" xfId="8449" xr:uid="{00000000-0005-0000-0000-0000511F0000}"/>
    <cellStyle name="Input 8 4 6 3 2" xfId="8450" xr:uid="{00000000-0005-0000-0000-0000521F0000}"/>
    <cellStyle name="Input 8 4 6 4" xfId="8451" xr:uid="{00000000-0005-0000-0000-0000531F0000}"/>
    <cellStyle name="Input 8 4 6 4 2" xfId="8452" xr:uid="{00000000-0005-0000-0000-0000541F0000}"/>
    <cellStyle name="Input 8 4 6 5" xfId="8453" xr:uid="{00000000-0005-0000-0000-0000551F0000}"/>
    <cellStyle name="Input 8 4 6 5 2" xfId="8454" xr:uid="{00000000-0005-0000-0000-0000561F0000}"/>
    <cellStyle name="Input 8 4 6 6" xfId="8455" xr:uid="{00000000-0005-0000-0000-0000571F0000}"/>
    <cellStyle name="Input 8 4 6 6 2" xfId="8456" xr:uid="{00000000-0005-0000-0000-0000581F0000}"/>
    <cellStyle name="Input 8 4 6 7" xfId="8457" xr:uid="{00000000-0005-0000-0000-0000591F0000}"/>
    <cellStyle name="Input 8 4 6 7 2" xfId="8458" xr:uid="{00000000-0005-0000-0000-00005A1F0000}"/>
    <cellStyle name="Input 8 4 6 8" xfId="8459" xr:uid="{00000000-0005-0000-0000-00005B1F0000}"/>
    <cellStyle name="Input 8 4 6 8 2" xfId="8460" xr:uid="{00000000-0005-0000-0000-00005C1F0000}"/>
    <cellStyle name="Input 8 4 6 9" xfId="8461" xr:uid="{00000000-0005-0000-0000-00005D1F0000}"/>
    <cellStyle name="Input 8 4 6 9 2" xfId="8462" xr:uid="{00000000-0005-0000-0000-00005E1F0000}"/>
    <cellStyle name="Input 8 4 7" xfId="8463" xr:uid="{00000000-0005-0000-0000-00005F1F0000}"/>
    <cellStyle name="Input 8 4 7 2" xfId="8464" xr:uid="{00000000-0005-0000-0000-0000601F0000}"/>
    <cellStyle name="Input 8 4 8" xfId="8465" xr:uid="{00000000-0005-0000-0000-0000611F0000}"/>
    <cellStyle name="Input 8 4 8 2" xfId="8466" xr:uid="{00000000-0005-0000-0000-0000621F0000}"/>
    <cellStyle name="Input 8 4 9" xfId="8467" xr:uid="{00000000-0005-0000-0000-0000631F0000}"/>
    <cellStyle name="Input 8 4 9 2" xfId="8468" xr:uid="{00000000-0005-0000-0000-0000641F0000}"/>
    <cellStyle name="Input 8 5" xfId="8469" xr:uid="{00000000-0005-0000-0000-0000651F0000}"/>
    <cellStyle name="Input 8 5 10" xfId="8470" xr:uid="{00000000-0005-0000-0000-0000661F0000}"/>
    <cellStyle name="Input 8 5 10 2" xfId="8471" xr:uid="{00000000-0005-0000-0000-0000671F0000}"/>
    <cellStyle name="Input 8 5 11" xfId="8472" xr:uid="{00000000-0005-0000-0000-0000681F0000}"/>
    <cellStyle name="Input 8 5 11 2" xfId="8473" xr:uid="{00000000-0005-0000-0000-0000691F0000}"/>
    <cellStyle name="Input 8 5 12" xfId="8474" xr:uid="{00000000-0005-0000-0000-00006A1F0000}"/>
    <cellStyle name="Input 8 5 12 2" xfId="8475" xr:uid="{00000000-0005-0000-0000-00006B1F0000}"/>
    <cellStyle name="Input 8 5 13" xfId="8476" xr:uid="{00000000-0005-0000-0000-00006C1F0000}"/>
    <cellStyle name="Input 8 5 13 2" xfId="8477" xr:uid="{00000000-0005-0000-0000-00006D1F0000}"/>
    <cellStyle name="Input 8 5 14" xfId="8478" xr:uid="{00000000-0005-0000-0000-00006E1F0000}"/>
    <cellStyle name="Input 8 5 14 2" xfId="8479" xr:uid="{00000000-0005-0000-0000-00006F1F0000}"/>
    <cellStyle name="Input 8 5 15" xfId="8480" xr:uid="{00000000-0005-0000-0000-0000701F0000}"/>
    <cellStyle name="Input 8 5 15 2" xfId="8481" xr:uid="{00000000-0005-0000-0000-0000711F0000}"/>
    <cellStyle name="Input 8 5 16" xfId="8482" xr:uid="{00000000-0005-0000-0000-0000721F0000}"/>
    <cellStyle name="Input 8 5 16 2" xfId="8483" xr:uid="{00000000-0005-0000-0000-0000731F0000}"/>
    <cellStyle name="Input 8 5 17" xfId="8484" xr:uid="{00000000-0005-0000-0000-0000741F0000}"/>
    <cellStyle name="Input 8 5 17 2" xfId="8485" xr:uid="{00000000-0005-0000-0000-0000751F0000}"/>
    <cellStyle name="Input 8 5 18" xfId="8486" xr:uid="{00000000-0005-0000-0000-0000761F0000}"/>
    <cellStyle name="Input 8 5 18 2" xfId="8487" xr:uid="{00000000-0005-0000-0000-0000771F0000}"/>
    <cellStyle name="Input 8 5 19" xfId="8488" xr:uid="{00000000-0005-0000-0000-0000781F0000}"/>
    <cellStyle name="Input 8 5 19 2" xfId="8489" xr:uid="{00000000-0005-0000-0000-0000791F0000}"/>
    <cellStyle name="Input 8 5 2" xfId="8490" xr:uid="{00000000-0005-0000-0000-00007A1F0000}"/>
    <cellStyle name="Input 8 5 2 10" xfId="8491" xr:uid="{00000000-0005-0000-0000-00007B1F0000}"/>
    <cellStyle name="Input 8 5 2 10 2" xfId="8492" xr:uid="{00000000-0005-0000-0000-00007C1F0000}"/>
    <cellStyle name="Input 8 5 2 11" xfId="8493" xr:uid="{00000000-0005-0000-0000-00007D1F0000}"/>
    <cellStyle name="Input 8 5 2 11 2" xfId="8494" xr:uid="{00000000-0005-0000-0000-00007E1F0000}"/>
    <cellStyle name="Input 8 5 2 12" xfId="8495" xr:uid="{00000000-0005-0000-0000-00007F1F0000}"/>
    <cellStyle name="Input 8 5 2 12 2" xfId="8496" xr:uid="{00000000-0005-0000-0000-0000801F0000}"/>
    <cellStyle name="Input 8 5 2 13" xfId="8497" xr:uid="{00000000-0005-0000-0000-0000811F0000}"/>
    <cellStyle name="Input 8 5 2 13 2" xfId="8498" xr:uid="{00000000-0005-0000-0000-0000821F0000}"/>
    <cellStyle name="Input 8 5 2 14" xfId="8499" xr:uid="{00000000-0005-0000-0000-0000831F0000}"/>
    <cellStyle name="Input 8 5 2 14 2" xfId="8500" xr:uid="{00000000-0005-0000-0000-0000841F0000}"/>
    <cellStyle name="Input 8 5 2 15" xfId="8501" xr:uid="{00000000-0005-0000-0000-0000851F0000}"/>
    <cellStyle name="Input 8 5 2 15 2" xfId="8502" xr:uid="{00000000-0005-0000-0000-0000861F0000}"/>
    <cellStyle name="Input 8 5 2 16" xfId="8503" xr:uid="{00000000-0005-0000-0000-0000871F0000}"/>
    <cellStyle name="Input 8 5 2 16 2" xfId="8504" xr:uid="{00000000-0005-0000-0000-0000881F0000}"/>
    <cellStyle name="Input 8 5 2 17" xfId="8505" xr:uid="{00000000-0005-0000-0000-0000891F0000}"/>
    <cellStyle name="Input 8 5 2 17 2" xfId="8506" xr:uid="{00000000-0005-0000-0000-00008A1F0000}"/>
    <cellStyle name="Input 8 5 2 18" xfId="8507" xr:uid="{00000000-0005-0000-0000-00008B1F0000}"/>
    <cellStyle name="Input 8 5 2 18 2" xfId="8508" xr:uid="{00000000-0005-0000-0000-00008C1F0000}"/>
    <cellStyle name="Input 8 5 2 19" xfId="8509" xr:uid="{00000000-0005-0000-0000-00008D1F0000}"/>
    <cellStyle name="Input 8 5 2 2" xfId="8510" xr:uid="{00000000-0005-0000-0000-00008E1F0000}"/>
    <cellStyle name="Input 8 5 2 2 2" xfId="8511" xr:uid="{00000000-0005-0000-0000-00008F1F0000}"/>
    <cellStyle name="Input 8 5 2 3" xfId="8512" xr:uid="{00000000-0005-0000-0000-0000901F0000}"/>
    <cellStyle name="Input 8 5 2 3 2" xfId="8513" xr:uid="{00000000-0005-0000-0000-0000911F0000}"/>
    <cellStyle name="Input 8 5 2 4" xfId="8514" xr:uid="{00000000-0005-0000-0000-0000921F0000}"/>
    <cellStyle name="Input 8 5 2 4 2" xfId="8515" xr:uid="{00000000-0005-0000-0000-0000931F0000}"/>
    <cellStyle name="Input 8 5 2 5" xfId="8516" xr:uid="{00000000-0005-0000-0000-0000941F0000}"/>
    <cellStyle name="Input 8 5 2 5 2" xfId="8517" xr:uid="{00000000-0005-0000-0000-0000951F0000}"/>
    <cellStyle name="Input 8 5 2 6" xfId="8518" xr:uid="{00000000-0005-0000-0000-0000961F0000}"/>
    <cellStyle name="Input 8 5 2 6 2" xfId="8519" xr:uid="{00000000-0005-0000-0000-0000971F0000}"/>
    <cellStyle name="Input 8 5 2 7" xfId="8520" xr:uid="{00000000-0005-0000-0000-0000981F0000}"/>
    <cellStyle name="Input 8 5 2 7 2" xfId="8521" xr:uid="{00000000-0005-0000-0000-0000991F0000}"/>
    <cellStyle name="Input 8 5 2 8" xfId="8522" xr:uid="{00000000-0005-0000-0000-00009A1F0000}"/>
    <cellStyle name="Input 8 5 2 8 2" xfId="8523" xr:uid="{00000000-0005-0000-0000-00009B1F0000}"/>
    <cellStyle name="Input 8 5 2 9" xfId="8524" xr:uid="{00000000-0005-0000-0000-00009C1F0000}"/>
    <cellStyle name="Input 8 5 2 9 2" xfId="8525" xr:uid="{00000000-0005-0000-0000-00009D1F0000}"/>
    <cellStyle name="Input 8 5 20" xfId="8526" xr:uid="{00000000-0005-0000-0000-00009E1F0000}"/>
    <cellStyle name="Input 8 5 3" xfId="8527" xr:uid="{00000000-0005-0000-0000-00009F1F0000}"/>
    <cellStyle name="Input 8 5 3 10" xfId="8528" xr:uid="{00000000-0005-0000-0000-0000A01F0000}"/>
    <cellStyle name="Input 8 5 3 10 2" xfId="8529" xr:uid="{00000000-0005-0000-0000-0000A11F0000}"/>
    <cellStyle name="Input 8 5 3 11" xfId="8530" xr:uid="{00000000-0005-0000-0000-0000A21F0000}"/>
    <cellStyle name="Input 8 5 3 11 2" xfId="8531" xr:uid="{00000000-0005-0000-0000-0000A31F0000}"/>
    <cellStyle name="Input 8 5 3 12" xfId="8532" xr:uid="{00000000-0005-0000-0000-0000A41F0000}"/>
    <cellStyle name="Input 8 5 3 12 2" xfId="8533" xr:uid="{00000000-0005-0000-0000-0000A51F0000}"/>
    <cellStyle name="Input 8 5 3 13" xfId="8534" xr:uid="{00000000-0005-0000-0000-0000A61F0000}"/>
    <cellStyle name="Input 8 5 3 13 2" xfId="8535" xr:uid="{00000000-0005-0000-0000-0000A71F0000}"/>
    <cellStyle name="Input 8 5 3 14" xfId="8536" xr:uid="{00000000-0005-0000-0000-0000A81F0000}"/>
    <cellStyle name="Input 8 5 3 14 2" xfId="8537" xr:uid="{00000000-0005-0000-0000-0000A91F0000}"/>
    <cellStyle name="Input 8 5 3 15" xfId="8538" xr:uid="{00000000-0005-0000-0000-0000AA1F0000}"/>
    <cellStyle name="Input 8 5 3 15 2" xfId="8539" xr:uid="{00000000-0005-0000-0000-0000AB1F0000}"/>
    <cellStyle name="Input 8 5 3 16" xfId="8540" xr:uid="{00000000-0005-0000-0000-0000AC1F0000}"/>
    <cellStyle name="Input 8 5 3 16 2" xfId="8541" xr:uid="{00000000-0005-0000-0000-0000AD1F0000}"/>
    <cellStyle name="Input 8 5 3 17" xfId="8542" xr:uid="{00000000-0005-0000-0000-0000AE1F0000}"/>
    <cellStyle name="Input 8 5 3 17 2" xfId="8543" xr:uid="{00000000-0005-0000-0000-0000AF1F0000}"/>
    <cellStyle name="Input 8 5 3 18" xfId="8544" xr:uid="{00000000-0005-0000-0000-0000B01F0000}"/>
    <cellStyle name="Input 8 5 3 2" xfId="8545" xr:uid="{00000000-0005-0000-0000-0000B11F0000}"/>
    <cellStyle name="Input 8 5 3 2 2" xfId="8546" xr:uid="{00000000-0005-0000-0000-0000B21F0000}"/>
    <cellStyle name="Input 8 5 3 3" xfId="8547" xr:uid="{00000000-0005-0000-0000-0000B31F0000}"/>
    <cellStyle name="Input 8 5 3 3 2" xfId="8548" xr:uid="{00000000-0005-0000-0000-0000B41F0000}"/>
    <cellStyle name="Input 8 5 3 4" xfId="8549" xr:uid="{00000000-0005-0000-0000-0000B51F0000}"/>
    <cellStyle name="Input 8 5 3 4 2" xfId="8550" xr:uid="{00000000-0005-0000-0000-0000B61F0000}"/>
    <cellStyle name="Input 8 5 3 5" xfId="8551" xr:uid="{00000000-0005-0000-0000-0000B71F0000}"/>
    <cellStyle name="Input 8 5 3 5 2" xfId="8552" xr:uid="{00000000-0005-0000-0000-0000B81F0000}"/>
    <cellStyle name="Input 8 5 3 6" xfId="8553" xr:uid="{00000000-0005-0000-0000-0000B91F0000}"/>
    <cellStyle name="Input 8 5 3 6 2" xfId="8554" xr:uid="{00000000-0005-0000-0000-0000BA1F0000}"/>
    <cellStyle name="Input 8 5 3 7" xfId="8555" xr:uid="{00000000-0005-0000-0000-0000BB1F0000}"/>
    <cellStyle name="Input 8 5 3 7 2" xfId="8556" xr:uid="{00000000-0005-0000-0000-0000BC1F0000}"/>
    <cellStyle name="Input 8 5 3 8" xfId="8557" xr:uid="{00000000-0005-0000-0000-0000BD1F0000}"/>
    <cellStyle name="Input 8 5 3 8 2" xfId="8558" xr:uid="{00000000-0005-0000-0000-0000BE1F0000}"/>
    <cellStyle name="Input 8 5 3 9" xfId="8559" xr:uid="{00000000-0005-0000-0000-0000BF1F0000}"/>
    <cellStyle name="Input 8 5 3 9 2" xfId="8560" xr:uid="{00000000-0005-0000-0000-0000C01F0000}"/>
    <cellStyle name="Input 8 5 4" xfId="8561" xr:uid="{00000000-0005-0000-0000-0000C11F0000}"/>
    <cellStyle name="Input 8 5 4 10" xfId="8562" xr:uid="{00000000-0005-0000-0000-0000C21F0000}"/>
    <cellStyle name="Input 8 5 4 10 2" xfId="8563" xr:uid="{00000000-0005-0000-0000-0000C31F0000}"/>
    <cellStyle name="Input 8 5 4 11" xfId="8564" xr:uid="{00000000-0005-0000-0000-0000C41F0000}"/>
    <cellStyle name="Input 8 5 4 11 2" xfId="8565" xr:uid="{00000000-0005-0000-0000-0000C51F0000}"/>
    <cellStyle name="Input 8 5 4 12" xfId="8566" xr:uid="{00000000-0005-0000-0000-0000C61F0000}"/>
    <cellStyle name="Input 8 5 4 12 2" xfId="8567" xr:uid="{00000000-0005-0000-0000-0000C71F0000}"/>
    <cellStyle name="Input 8 5 4 13" xfId="8568" xr:uid="{00000000-0005-0000-0000-0000C81F0000}"/>
    <cellStyle name="Input 8 5 4 13 2" xfId="8569" xr:uid="{00000000-0005-0000-0000-0000C91F0000}"/>
    <cellStyle name="Input 8 5 4 14" xfId="8570" xr:uid="{00000000-0005-0000-0000-0000CA1F0000}"/>
    <cellStyle name="Input 8 5 4 14 2" xfId="8571" xr:uid="{00000000-0005-0000-0000-0000CB1F0000}"/>
    <cellStyle name="Input 8 5 4 15" xfId="8572" xr:uid="{00000000-0005-0000-0000-0000CC1F0000}"/>
    <cellStyle name="Input 8 5 4 15 2" xfId="8573" xr:uid="{00000000-0005-0000-0000-0000CD1F0000}"/>
    <cellStyle name="Input 8 5 4 16" xfId="8574" xr:uid="{00000000-0005-0000-0000-0000CE1F0000}"/>
    <cellStyle name="Input 8 5 4 2" xfId="8575" xr:uid="{00000000-0005-0000-0000-0000CF1F0000}"/>
    <cellStyle name="Input 8 5 4 2 2" xfId="8576" xr:uid="{00000000-0005-0000-0000-0000D01F0000}"/>
    <cellStyle name="Input 8 5 4 3" xfId="8577" xr:uid="{00000000-0005-0000-0000-0000D11F0000}"/>
    <cellStyle name="Input 8 5 4 3 2" xfId="8578" xr:uid="{00000000-0005-0000-0000-0000D21F0000}"/>
    <cellStyle name="Input 8 5 4 4" xfId="8579" xr:uid="{00000000-0005-0000-0000-0000D31F0000}"/>
    <cellStyle name="Input 8 5 4 4 2" xfId="8580" xr:uid="{00000000-0005-0000-0000-0000D41F0000}"/>
    <cellStyle name="Input 8 5 4 5" xfId="8581" xr:uid="{00000000-0005-0000-0000-0000D51F0000}"/>
    <cellStyle name="Input 8 5 4 5 2" xfId="8582" xr:uid="{00000000-0005-0000-0000-0000D61F0000}"/>
    <cellStyle name="Input 8 5 4 6" xfId="8583" xr:uid="{00000000-0005-0000-0000-0000D71F0000}"/>
    <cellStyle name="Input 8 5 4 6 2" xfId="8584" xr:uid="{00000000-0005-0000-0000-0000D81F0000}"/>
    <cellStyle name="Input 8 5 4 7" xfId="8585" xr:uid="{00000000-0005-0000-0000-0000D91F0000}"/>
    <cellStyle name="Input 8 5 4 7 2" xfId="8586" xr:uid="{00000000-0005-0000-0000-0000DA1F0000}"/>
    <cellStyle name="Input 8 5 4 8" xfId="8587" xr:uid="{00000000-0005-0000-0000-0000DB1F0000}"/>
    <cellStyle name="Input 8 5 4 8 2" xfId="8588" xr:uid="{00000000-0005-0000-0000-0000DC1F0000}"/>
    <cellStyle name="Input 8 5 4 9" xfId="8589" xr:uid="{00000000-0005-0000-0000-0000DD1F0000}"/>
    <cellStyle name="Input 8 5 4 9 2" xfId="8590" xr:uid="{00000000-0005-0000-0000-0000DE1F0000}"/>
    <cellStyle name="Input 8 5 5" xfId="8591" xr:uid="{00000000-0005-0000-0000-0000DF1F0000}"/>
    <cellStyle name="Input 8 5 5 10" xfId="8592" xr:uid="{00000000-0005-0000-0000-0000E01F0000}"/>
    <cellStyle name="Input 8 5 5 10 2" xfId="8593" xr:uid="{00000000-0005-0000-0000-0000E11F0000}"/>
    <cellStyle name="Input 8 5 5 11" xfId="8594" xr:uid="{00000000-0005-0000-0000-0000E21F0000}"/>
    <cellStyle name="Input 8 5 5 11 2" xfId="8595" xr:uid="{00000000-0005-0000-0000-0000E31F0000}"/>
    <cellStyle name="Input 8 5 5 12" xfId="8596" xr:uid="{00000000-0005-0000-0000-0000E41F0000}"/>
    <cellStyle name="Input 8 5 5 12 2" xfId="8597" xr:uid="{00000000-0005-0000-0000-0000E51F0000}"/>
    <cellStyle name="Input 8 5 5 13" xfId="8598" xr:uid="{00000000-0005-0000-0000-0000E61F0000}"/>
    <cellStyle name="Input 8 5 5 13 2" xfId="8599" xr:uid="{00000000-0005-0000-0000-0000E71F0000}"/>
    <cellStyle name="Input 8 5 5 14" xfId="8600" xr:uid="{00000000-0005-0000-0000-0000E81F0000}"/>
    <cellStyle name="Input 8 5 5 14 2" xfId="8601" xr:uid="{00000000-0005-0000-0000-0000E91F0000}"/>
    <cellStyle name="Input 8 5 5 15" xfId="8602" xr:uid="{00000000-0005-0000-0000-0000EA1F0000}"/>
    <cellStyle name="Input 8 5 5 15 2" xfId="8603" xr:uid="{00000000-0005-0000-0000-0000EB1F0000}"/>
    <cellStyle name="Input 8 5 5 16" xfId="8604" xr:uid="{00000000-0005-0000-0000-0000EC1F0000}"/>
    <cellStyle name="Input 8 5 5 2" xfId="8605" xr:uid="{00000000-0005-0000-0000-0000ED1F0000}"/>
    <cellStyle name="Input 8 5 5 2 2" xfId="8606" xr:uid="{00000000-0005-0000-0000-0000EE1F0000}"/>
    <cellStyle name="Input 8 5 5 3" xfId="8607" xr:uid="{00000000-0005-0000-0000-0000EF1F0000}"/>
    <cellStyle name="Input 8 5 5 3 2" xfId="8608" xr:uid="{00000000-0005-0000-0000-0000F01F0000}"/>
    <cellStyle name="Input 8 5 5 4" xfId="8609" xr:uid="{00000000-0005-0000-0000-0000F11F0000}"/>
    <cellStyle name="Input 8 5 5 4 2" xfId="8610" xr:uid="{00000000-0005-0000-0000-0000F21F0000}"/>
    <cellStyle name="Input 8 5 5 5" xfId="8611" xr:uid="{00000000-0005-0000-0000-0000F31F0000}"/>
    <cellStyle name="Input 8 5 5 5 2" xfId="8612" xr:uid="{00000000-0005-0000-0000-0000F41F0000}"/>
    <cellStyle name="Input 8 5 5 6" xfId="8613" xr:uid="{00000000-0005-0000-0000-0000F51F0000}"/>
    <cellStyle name="Input 8 5 5 6 2" xfId="8614" xr:uid="{00000000-0005-0000-0000-0000F61F0000}"/>
    <cellStyle name="Input 8 5 5 7" xfId="8615" xr:uid="{00000000-0005-0000-0000-0000F71F0000}"/>
    <cellStyle name="Input 8 5 5 7 2" xfId="8616" xr:uid="{00000000-0005-0000-0000-0000F81F0000}"/>
    <cellStyle name="Input 8 5 5 8" xfId="8617" xr:uid="{00000000-0005-0000-0000-0000F91F0000}"/>
    <cellStyle name="Input 8 5 5 8 2" xfId="8618" xr:uid="{00000000-0005-0000-0000-0000FA1F0000}"/>
    <cellStyle name="Input 8 5 5 9" xfId="8619" xr:uid="{00000000-0005-0000-0000-0000FB1F0000}"/>
    <cellStyle name="Input 8 5 5 9 2" xfId="8620" xr:uid="{00000000-0005-0000-0000-0000FC1F0000}"/>
    <cellStyle name="Input 8 5 6" xfId="8621" xr:uid="{00000000-0005-0000-0000-0000FD1F0000}"/>
    <cellStyle name="Input 8 5 6 10" xfId="8622" xr:uid="{00000000-0005-0000-0000-0000FE1F0000}"/>
    <cellStyle name="Input 8 5 6 10 2" xfId="8623" xr:uid="{00000000-0005-0000-0000-0000FF1F0000}"/>
    <cellStyle name="Input 8 5 6 11" xfId="8624" xr:uid="{00000000-0005-0000-0000-000000200000}"/>
    <cellStyle name="Input 8 5 6 11 2" xfId="8625" xr:uid="{00000000-0005-0000-0000-000001200000}"/>
    <cellStyle name="Input 8 5 6 12" xfId="8626" xr:uid="{00000000-0005-0000-0000-000002200000}"/>
    <cellStyle name="Input 8 5 6 12 2" xfId="8627" xr:uid="{00000000-0005-0000-0000-000003200000}"/>
    <cellStyle name="Input 8 5 6 13" xfId="8628" xr:uid="{00000000-0005-0000-0000-000004200000}"/>
    <cellStyle name="Input 8 5 6 13 2" xfId="8629" xr:uid="{00000000-0005-0000-0000-000005200000}"/>
    <cellStyle name="Input 8 5 6 14" xfId="8630" xr:uid="{00000000-0005-0000-0000-000006200000}"/>
    <cellStyle name="Input 8 5 6 14 2" xfId="8631" xr:uid="{00000000-0005-0000-0000-000007200000}"/>
    <cellStyle name="Input 8 5 6 15" xfId="8632" xr:uid="{00000000-0005-0000-0000-000008200000}"/>
    <cellStyle name="Input 8 5 6 2" xfId="8633" xr:uid="{00000000-0005-0000-0000-000009200000}"/>
    <cellStyle name="Input 8 5 6 2 2" xfId="8634" xr:uid="{00000000-0005-0000-0000-00000A200000}"/>
    <cellStyle name="Input 8 5 6 3" xfId="8635" xr:uid="{00000000-0005-0000-0000-00000B200000}"/>
    <cellStyle name="Input 8 5 6 3 2" xfId="8636" xr:uid="{00000000-0005-0000-0000-00000C200000}"/>
    <cellStyle name="Input 8 5 6 4" xfId="8637" xr:uid="{00000000-0005-0000-0000-00000D200000}"/>
    <cellStyle name="Input 8 5 6 4 2" xfId="8638" xr:uid="{00000000-0005-0000-0000-00000E200000}"/>
    <cellStyle name="Input 8 5 6 5" xfId="8639" xr:uid="{00000000-0005-0000-0000-00000F200000}"/>
    <cellStyle name="Input 8 5 6 5 2" xfId="8640" xr:uid="{00000000-0005-0000-0000-000010200000}"/>
    <cellStyle name="Input 8 5 6 6" xfId="8641" xr:uid="{00000000-0005-0000-0000-000011200000}"/>
    <cellStyle name="Input 8 5 6 6 2" xfId="8642" xr:uid="{00000000-0005-0000-0000-000012200000}"/>
    <cellStyle name="Input 8 5 6 7" xfId="8643" xr:uid="{00000000-0005-0000-0000-000013200000}"/>
    <cellStyle name="Input 8 5 6 7 2" xfId="8644" xr:uid="{00000000-0005-0000-0000-000014200000}"/>
    <cellStyle name="Input 8 5 6 8" xfId="8645" xr:uid="{00000000-0005-0000-0000-000015200000}"/>
    <cellStyle name="Input 8 5 6 8 2" xfId="8646" xr:uid="{00000000-0005-0000-0000-000016200000}"/>
    <cellStyle name="Input 8 5 6 9" xfId="8647" xr:uid="{00000000-0005-0000-0000-000017200000}"/>
    <cellStyle name="Input 8 5 6 9 2" xfId="8648" xr:uid="{00000000-0005-0000-0000-000018200000}"/>
    <cellStyle name="Input 8 5 7" xfId="8649" xr:uid="{00000000-0005-0000-0000-000019200000}"/>
    <cellStyle name="Input 8 5 7 2" xfId="8650" xr:uid="{00000000-0005-0000-0000-00001A200000}"/>
    <cellStyle name="Input 8 5 8" xfId="8651" xr:uid="{00000000-0005-0000-0000-00001B200000}"/>
    <cellStyle name="Input 8 5 8 2" xfId="8652" xr:uid="{00000000-0005-0000-0000-00001C200000}"/>
    <cellStyle name="Input 8 5 9" xfId="8653" xr:uid="{00000000-0005-0000-0000-00001D200000}"/>
    <cellStyle name="Input 8 5 9 2" xfId="8654" xr:uid="{00000000-0005-0000-0000-00001E200000}"/>
    <cellStyle name="Input 8 6" xfId="8655" xr:uid="{00000000-0005-0000-0000-00001F200000}"/>
    <cellStyle name="Input 8 6 10" xfId="8656" xr:uid="{00000000-0005-0000-0000-000020200000}"/>
    <cellStyle name="Input 8 6 10 2" xfId="8657" xr:uid="{00000000-0005-0000-0000-000021200000}"/>
    <cellStyle name="Input 8 6 11" xfId="8658" xr:uid="{00000000-0005-0000-0000-000022200000}"/>
    <cellStyle name="Input 8 6 11 2" xfId="8659" xr:uid="{00000000-0005-0000-0000-000023200000}"/>
    <cellStyle name="Input 8 6 12" xfId="8660" xr:uid="{00000000-0005-0000-0000-000024200000}"/>
    <cellStyle name="Input 8 6 12 2" xfId="8661" xr:uid="{00000000-0005-0000-0000-000025200000}"/>
    <cellStyle name="Input 8 6 13" xfId="8662" xr:uid="{00000000-0005-0000-0000-000026200000}"/>
    <cellStyle name="Input 8 6 13 2" xfId="8663" xr:uid="{00000000-0005-0000-0000-000027200000}"/>
    <cellStyle name="Input 8 6 14" xfId="8664" xr:uid="{00000000-0005-0000-0000-000028200000}"/>
    <cellStyle name="Input 8 6 14 2" xfId="8665" xr:uid="{00000000-0005-0000-0000-000029200000}"/>
    <cellStyle name="Input 8 6 15" xfId="8666" xr:uid="{00000000-0005-0000-0000-00002A200000}"/>
    <cellStyle name="Input 8 6 15 2" xfId="8667" xr:uid="{00000000-0005-0000-0000-00002B200000}"/>
    <cellStyle name="Input 8 6 16" xfId="8668" xr:uid="{00000000-0005-0000-0000-00002C200000}"/>
    <cellStyle name="Input 8 6 16 2" xfId="8669" xr:uid="{00000000-0005-0000-0000-00002D200000}"/>
    <cellStyle name="Input 8 6 17" xfId="8670" xr:uid="{00000000-0005-0000-0000-00002E200000}"/>
    <cellStyle name="Input 8 6 17 2" xfId="8671" xr:uid="{00000000-0005-0000-0000-00002F200000}"/>
    <cellStyle name="Input 8 6 18" xfId="8672" xr:uid="{00000000-0005-0000-0000-000030200000}"/>
    <cellStyle name="Input 8 6 18 2" xfId="8673" xr:uid="{00000000-0005-0000-0000-000031200000}"/>
    <cellStyle name="Input 8 6 19" xfId="8674" xr:uid="{00000000-0005-0000-0000-000032200000}"/>
    <cellStyle name="Input 8 6 2" xfId="8675" xr:uid="{00000000-0005-0000-0000-000033200000}"/>
    <cellStyle name="Input 8 6 2 10" xfId="8676" xr:uid="{00000000-0005-0000-0000-000034200000}"/>
    <cellStyle name="Input 8 6 2 10 2" xfId="8677" xr:uid="{00000000-0005-0000-0000-000035200000}"/>
    <cellStyle name="Input 8 6 2 11" xfId="8678" xr:uid="{00000000-0005-0000-0000-000036200000}"/>
    <cellStyle name="Input 8 6 2 11 2" xfId="8679" xr:uid="{00000000-0005-0000-0000-000037200000}"/>
    <cellStyle name="Input 8 6 2 12" xfId="8680" xr:uid="{00000000-0005-0000-0000-000038200000}"/>
    <cellStyle name="Input 8 6 2 12 2" xfId="8681" xr:uid="{00000000-0005-0000-0000-000039200000}"/>
    <cellStyle name="Input 8 6 2 13" xfId="8682" xr:uid="{00000000-0005-0000-0000-00003A200000}"/>
    <cellStyle name="Input 8 6 2 13 2" xfId="8683" xr:uid="{00000000-0005-0000-0000-00003B200000}"/>
    <cellStyle name="Input 8 6 2 14" xfId="8684" xr:uid="{00000000-0005-0000-0000-00003C200000}"/>
    <cellStyle name="Input 8 6 2 14 2" xfId="8685" xr:uid="{00000000-0005-0000-0000-00003D200000}"/>
    <cellStyle name="Input 8 6 2 15" xfId="8686" xr:uid="{00000000-0005-0000-0000-00003E200000}"/>
    <cellStyle name="Input 8 6 2 15 2" xfId="8687" xr:uid="{00000000-0005-0000-0000-00003F200000}"/>
    <cellStyle name="Input 8 6 2 16" xfId="8688" xr:uid="{00000000-0005-0000-0000-000040200000}"/>
    <cellStyle name="Input 8 6 2 16 2" xfId="8689" xr:uid="{00000000-0005-0000-0000-000041200000}"/>
    <cellStyle name="Input 8 6 2 17" xfId="8690" xr:uid="{00000000-0005-0000-0000-000042200000}"/>
    <cellStyle name="Input 8 6 2 17 2" xfId="8691" xr:uid="{00000000-0005-0000-0000-000043200000}"/>
    <cellStyle name="Input 8 6 2 18" xfId="8692" xr:uid="{00000000-0005-0000-0000-000044200000}"/>
    <cellStyle name="Input 8 6 2 2" xfId="8693" xr:uid="{00000000-0005-0000-0000-000045200000}"/>
    <cellStyle name="Input 8 6 2 2 2" xfId="8694" xr:uid="{00000000-0005-0000-0000-000046200000}"/>
    <cellStyle name="Input 8 6 2 3" xfId="8695" xr:uid="{00000000-0005-0000-0000-000047200000}"/>
    <cellStyle name="Input 8 6 2 3 2" xfId="8696" xr:uid="{00000000-0005-0000-0000-000048200000}"/>
    <cellStyle name="Input 8 6 2 4" xfId="8697" xr:uid="{00000000-0005-0000-0000-000049200000}"/>
    <cellStyle name="Input 8 6 2 4 2" xfId="8698" xr:uid="{00000000-0005-0000-0000-00004A200000}"/>
    <cellStyle name="Input 8 6 2 5" xfId="8699" xr:uid="{00000000-0005-0000-0000-00004B200000}"/>
    <cellStyle name="Input 8 6 2 5 2" xfId="8700" xr:uid="{00000000-0005-0000-0000-00004C200000}"/>
    <cellStyle name="Input 8 6 2 6" xfId="8701" xr:uid="{00000000-0005-0000-0000-00004D200000}"/>
    <cellStyle name="Input 8 6 2 6 2" xfId="8702" xr:uid="{00000000-0005-0000-0000-00004E200000}"/>
    <cellStyle name="Input 8 6 2 7" xfId="8703" xr:uid="{00000000-0005-0000-0000-00004F200000}"/>
    <cellStyle name="Input 8 6 2 7 2" xfId="8704" xr:uid="{00000000-0005-0000-0000-000050200000}"/>
    <cellStyle name="Input 8 6 2 8" xfId="8705" xr:uid="{00000000-0005-0000-0000-000051200000}"/>
    <cellStyle name="Input 8 6 2 8 2" xfId="8706" xr:uid="{00000000-0005-0000-0000-000052200000}"/>
    <cellStyle name="Input 8 6 2 9" xfId="8707" xr:uid="{00000000-0005-0000-0000-000053200000}"/>
    <cellStyle name="Input 8 6 2 9 2" xfId="8708" xr:uid="{00000000-0005-0000-0000-000054200000}"/>
    <cellStyle name="Input 8 6 3" xfId="8709" xr:uid="{00000000-0005-0000-0000-000055200000}"/>
    <cellStyle name="Input 8 6 3 10" xfId="8710" xr:uid="{00000000-0005-0000-0000-000056200000}"/>
    <cellStyle name="Input 8 6 3 10 2" xfId="8711" xr:uid="{00000000-0005-0000-0000-000057200000}"/>
    <cellStyle name="Input 8 6 3 11" xfId="8712" xr:uid="{00000000-0005-0000-0000-000058200000}"/>
    <cellStyle name="Input 8 6 3 11 2" xfId="8713" xr:uid="{00000000-0005-0000-0000-000059200000}"/>
    <cellStyle name="Input 8 6 3 12" xfId="8714" xr:uid="{00000000-0005-0000-0000-00005A200000}"/>
    <cellStyle name="Input 8 6 3 12 2" xfId="8715" xr:uid="{00000000-0005-0000-0000-00005B200000}"/>
    <cellStyle name="Input 8 6 3 13" xfId="8716" xr:uid="{00000000-0005-0000-0000-00005C200000}"/>
    <cellStyle name="Input 8 6 3 13 2" xfId="8717" xr:uid="{00000000-0005-0000-0000-00005D200000}"/>
    <cellStyle name="Input 8 6 3 14" xfId="8718" xr:uid="{00000000-0005-0000-0000-00005E200000}"/>
    <cellStyle name="Input 8 6 3 14 2" xfId="8719" xr:uid="{00000000-0005-0000-0000-00005F200000}"/>
    <cellStyle name="Input 8 6 3 15" xfId="8720" xr:uid="{00000000-0005-0000-0000-000060200000}"/>
    <cellStyle name="Input 8 6 3 15 2" xfId="8721" xr:uid="{00000000-0005-0000-0000-000061200000}"/>
    <cellStyle name="Input 8 6 3 16" xfId="8722" xr:uid="{00000000-0005-0000-0000-000062200000}"/>
    <cellStyle name="Input 8 6 3 2" xfId="8723" xr:uid="{00000000-0005-0000-0000-000063200000}"/>
    <cellStyle name="Input 8 6 3 2 2" xfId="8724" xr:uid="{00000000-0005-0000-0000-000064200000}"/>
    <cellStyle name="Input 8 6 3 3" xfId="8725" xr:uid="{00000000-0005-0000-0000-000065200000}"/>
    <cellStyle name="Input 8 6 3 3 2" xfId="8726" xr:uid="{00000000-0005-0000-0000-000066200000}"/>
    <cellStyle name="Input 8 6 3 4" xfId="8727" xr:uid="{00000000-0005-0000-0000-000067200000}"/>
    <cellStyle name="Input 8 6 3 4 2" xfId="8728" xr:uid="{00000000-0005-0000-0000-000068200000}"/>
    <cellStyle name="Input 8 6 3 5" xfId="8729" xr:uid="{00000000-0005-0000-0000-000069200000}"/>
    <cellStyle name="Input 8 6 3 5 2" xfId="8730" xr:uid="{00000000-0005-0000-0000-00006A200000}"/>
    <cellStyle name="Input 8 6 3 6" xfId="8731" xr:uid="{00000000-0005-0000-0000-00006B200000}"/>
    <cellStyle name="Input 8 6 3 6 2" xfId="8732" xr:uid="{00000000-0005-0000-0000-00006C200000}"/>
    <cellStyle name="Input 8 6 3 7" xfId="8733" xr:uid="{00000000-0005-0000-0000-00006D200000}"/>
    <cellStyle name="Input 8 6 3 7 2" xfId="8734" xr:uid="{00000000-0005-0000-0000-00006E200000}"/>
    <cellStyle name="Input 8 6 3 8" xfId="8735" xr:uid="{00000000-0005-0000-0000-00006F200000}"/>
    <cellStyle name="Input 8 6 3 8 2" xfId="8736" xr:uid="{00000000-0005-0000-0000-000070200000}"/>
    <cellStyle name="Input 8 6 3 9" xfId="8737" xr:uid="{00000000-0005-0000-0000-000071200000}"/>
    <cellStyle name="Input 8 6 3 9 2" xfId="8738" xr:uid="{00000000-0005-0000-0000-000072200000}"/>
    <cellStyle name="Input 8 6 4" xfId="8739" xr:uid="{00000000-0005-0000-0000-000073200000}"/>
    <cellStyle name="Input 8 6 4 10" xfId="8740" xr:uid="{00000000-0005-0000-0000-000074200000}"/>
    <cellStyle name="Input 8 6 4 10 2" xfId="8741" xr:uid="{00000000-0005-0000-0000-000075200000}"/>
    <cellStyle name="Input 8 6 4 11" xfId="8742" xr:uid="{00000000-0005-0000-0000-000076200000}"/>
    <cellStyle name="Input 8 6 4 11 2" xfId="8743" xr:uid="{00000000-0005-0000-0000-000077200000}"/>
    <cellStyle name="Input 8 6 4 12" xfId="8744" xr:uid="{00000000-0005-0000-0000-000078200000}"/>
    <cellStyle name="Input 8 6 4 12 2" xfId="8745" xr:uid="{00000000-0005-0000-0000-000079200000}"/>
    <cellStyle name="Input 8 6 4 13" xfId="8746" xr:uid="{00000000-0005-0000-0000-00007A200000}"/>
    <cellStyle name="Input 8 6 4 13 2" xfId="8747" xr:uid="{00000000-0005-0000-0000-00007B200000}"/>
    <cellStyle name="Input 8 6 4 14" xfId="8748" xr:uid="{00000000-0005-0000-0000-00007C200000}"/>
    <cellStyle name="Input 8 6 4 14 2" xfId="8749" xr:uid="{00000000-0005-0000-0000-00007D200000}"/>
    <cellStyle name="Input 8 6 4 15" xfId="8750" xr:uid="{00000000-0005-0000-0000-00007E200000}"/>
    <cellStyle name="Input 8 6 4 15 2" xfId="8751" xr:uid="{00000000-0005-0000-0000-00007F200000}"/>
    <cellStyle name="Input 8 6 4 16" xfId="8752" xr:uid="{00000000-0005-0000-0000-000080200000}"/>
    <cellStyle name="Input 8 6 4 2" xfId="8753" xr:uid="{00000000-0005-0000-0000-000081200000}"/>
    <cellStyle name="Input 8 6 4 2 2" xfId="8754" xr:uid="{00000000-0005-0000-0000-000082200000}"/>
    <cellStyle name="Input 8 6 4 3" xfId="8755" xr:uid="{00000000-0005-0000-0000-000083200000}"/>
    <cellStyle name="Input 8 6 4 3 2" xfId="8756" xr:uid="{00000000-0005-0000-0000-000084200000}"/>
    <cellStyle name="Input 8 6 4 4" xfId="8757" xr:uid="{00000000-0005-0000-0000-000085200000}"/>
    <cellStyle name="Input 8 6 4 4 2" xfId="8758" xr:uid="{00000000-0005-0000-0000-000086200000}"/>
    <cellStyle name="Input 8 6 4 5" xfId="8759" xr:uid="{00000000-0005-0000-0000-000087200000}"/>
    <cellStyle name="Input 8 6 4 5 2" xfId="8760" xr:uid="{00000000-0005-0000-0000-000088200000}"/>
    <cellStyle name="Input 8 6 4 6" xfId="8761" xr:uid="{00000000-0005-0000-0000-000089200000}"/>
    <cellStyle name="Input 8 6 4 6 2" xfId="8762" xr:uid="{00000000-0005-0000-0000-00008A200000}"/>
    <cellStyle name="Input 8 6 4 7" xfId="8763" xr:uid="{00000000-0005-0000-0000-00008B200000}"/>
    <cellStyle name="Input 8 6 4 7 2" xfId="8764" xr:uid="{00000000-0005-0000-0000-00008C200000}"/>
    <cellStyle name="Input 8 6 4 8" xfId="8765" xr:uid="{00000000-0005-0000-0000-00008D200000}"/>
    <cellStyle name="Input 8 6 4 8 2" xfId="8766" xr:uid="{00000000-0005-0000-0000-00008E200000}"/>
    <cellStyle name="Input 8 6 4 9" xfId="8767" xr:uid="{00000000-0005-0000-0000-00008F200000}"/>
    <cellStyle name="Input 8 6 4 9 2" xfId="8768" xr:uid="{00000000-0005-0000-0000-000090200000}"/>
    <cellStyle name="Input 8 6 5" xfId="8769" xr:uid="{00000000-0005-0000-0000-000091200000}"/>
    <cellStyle name="Input 8 6 5 10" xfId="8770" xr:uid="{00000000-0005-0000-0000-000092200000}"/>
    <cellStyle name="Input 8 6 5 10 2" xfId="8771" xr:uid="{00000000-0005-0000-0000-000093200000}"/>
    <cellStyle name="Input 8 6 5 11" xfId="8772" xr:uid="{00000000-0005-0000-0000-000094200000}"/>
    <cellStyle name="Input 8 6 5 11 2" xfId="8773" xr:uid="{00000000-0005-0000-0000-000095200000}"/>
    <cellStyle name="Input 8 6 5 12" xfId="8774" xr:uid="{00000000-0005-0000-0000-000096200000}"/>
    <cellStyle name="Input 8 6 5 12 2" xfId="8775" xr:uid="{00000000-0005-0000-0000-000097200000}"/>
    <cellStyle name="Input 8 6 5 13" xfId="8776" xr:uid="{00000000-0005-0000-0000-000098200000}"/>
    <cellStyle name="Input 8 6 5 13 2" xfId="8777" xr:uid="{00000000-0005-0000-0000-000099200000}"/>
    <cellStyle name="Input 8 6 5 14" xfId="8778" xr:uid="{00000000-0005-0000-0000-00009A200000}"/>
    <cellStyle name="Input 8 6 5 14 2" xfId="8779" xr:uid="{00000000-0005-0000-0000-00009B200000}"/>
    <cellStyle name="Input 8 6 5 15" xfId="8780" xr:uid="{00000000-0005-0000-0000-00009C200000}"/>
    <cellStyle name="Input 8 6 5 2" xfId="8781" xr:uid="{00000000-0005-0000-0000-00009D200000}"/>
    <cellStyle name="Input 8 6 5 2 2" xfId="8782" xr:uid="{00000000-0005-0000-0000-00009E200000}"/>
    <cellStyle name="Input 8 6 5 3" xfId="8783" xr:uid="{00000000-0005-0000-0000-00009F200000}"/>
    <cellStyle name="Input 8 6 5 3 2" xfId="8784" xr:uid="{00000000-0005-0000-0000-0000A0200000}"/>
    <cellStyle name="Input 8 6 5 4" xfId="8785" xr:uid="{00000000-0005-0000-0000-0000A1200000}"/>
    <cellStyle name="Input 8 6 5 4 2" xfId="8786" xr:uid="{00000000-0005-0000-0000-0000A2200000}"/>
    <cellStyle name="Input 8 6 5 5" xfId="8787" xr:uid="{00000000-0005-0000-0000-0000A3200000}"/>
    <cellStyle name="Input 8 6 5 5 2" xfId="8788" xr:uid="{00000000-0005-0000-0000-0000A4200000}"/>
    <cellStyle name="Input 8 6 5 6" xfId="8789" xr:uid="{00000000-0005-0000-0000-0000A5200000}"/>
    <cellStyle name="Input 8 6 5 6 2" xfId="8790" xr:uid="{00000000-0005-0000-0000-0000A6200000}"/>
    <cellStyle name="Input 8 6 5 7" xfId="8791" xr:uid="{00000000-0005-0000-0000-0000A7200000}"/>
    <cellStyle name="Input 8 6 5 7 2" xfId="8792" xr:uid="{00000000-0005-0000-0000-0000A8200000}"/>
    <cellStyle name="Input 8 6 5 8" xfId="8793" xr:uid="{00000000-0005-0000-0000-0000A9200000}"/>
    <cellStyle name="Input 8 6 5 8 2" xfId="8794" xr:uid="{00000000-0005-0000-0000-0000AA200000}"/>
    <cellStyle name="Input 8 6 5 9" xfId="8795" xr:uid="{00000000-0005-0000-0000-0000AB200000}"/>
    <cellStyle name="Input 8 6 5 9 2" xfId="8796" xr:uid="{00000000-0005-0000-0000-0000AC200000}"/>
    <cellStyle name="Input 8 6 6" xfId="8797" xr:uid="{00000000-0005-0000-0000-0000AD200000}"/>
    <cellStyle name="Input 8 6 6 2" xfId="8798" xr:uid="{00000000-0005-0000-0000-0000AE200000}"/>
    <cellStyle name="Input 8 6 7" xfId="8799" xr:uid="{00000000-0005-0000-0000-0000AF200000}"/>
    <cellStyle name="Input 8 6 7 2" xfId="8800" xr:uid="{00000000-0005-0000-0000-0000B0200000}"/>
    <cellStyle name="Input 8 6 8" xfId="8801" xr:uid="{00000000-0005-0000-0000-0000B1200000}"/>
    <cellStyle name="Input 8 6 8 2" xfId="8802" xr:uid="{00000000-0005-0000-0000-0000B2200000}"/>
    <cellStyle name="Input 8 6 9" xfId="8803" xr:uid="{00000000-0005-0000-0000-0000B3200000}"/>
    <cellStyle name="Input 8 6 9 2" xfId="8804" xr:uid="{00000000-0005-0000-0000-0000B4200000}"/>
    <cellStyle name="Input 8 7" xfId="8805" xr:uid="{00000000-0005-0000-0000-0000B5200000}"/>
    <cellStyle name="Input 8 7 10" xfId="8806" xr:uid="{00000000-0005-0000-0000-0000B6200000}"/>
    <cellStyle name="Input 8 7 10 2" xfId="8807" xr:uid="{00000000-0005-0000-0000-0000B7200000}"/>
    <cellStyle name="Input 8 7 11" xfId="8808" xr:uid="{00000000-0005-0000-0000-0000B8200000}"/>
    <cellStyle name="Input 8 7 11 2" xfId="8809" xr:uid="{00000000-0005-0000-0000-0000B9200000}"/>
    <cellStyle name="Input 8 7 12" xfId="8810" xr:uid="{00000000-0005-0000-0000-0000BA200000}"/>
    <cellStyle name="Input 8 7 12 2" xfId="8811" xr:uid="{00000000-0005-0000-0000-0000BB200000}"/>
    <cellStyle name="Input 8 7 13" xfId="8812" xr:uid="{00000000-0005-0000-0000-0000BC200000}"/>
    <cellStyle name="Input 8 7 13 2" xfId="8813" xr:uid="{00000000-0005-0000-0000-0000BD200000}"/>
    <cellStyle name="Input 8 7 14" xfId="8814" xr:uid="{00000000-0005-0000-0000-0000BE200000}"/>
    <cellStyle name="Input 8 7 14 2" xfId="8815" xr:uid="{00000000-0005-0000-0000-0000BF200000}"/>
    <cellStyle name="Input 8 7 15" xfId="8816" xr:uid="{00000000-0005-0000-0000-0000C0200000}"/>
    <cellStyle name="Input 8 7 15 2" xfId="8817" xr:uid="{00000000-0005-0000-0000-0000C1200000}"/>
    <cellStyle name="Input 8 7 16" xfId="8818" xr:uid="{00000000-0005-0000-0000-0000C2200000}"/>
    <cellStyle name="Input 8 7 16 2" xfId="8819" xr:uid="{00000000-0005-0000-0000-0000C3200000}"/>
    <cellStyle name="Input 8 7 17" xfId="8820" xr:uid="{00000000-0005-0000-0000-0000C4200000}"/>
    <cellStyle name="Input 8 7 17 2" xfId="8821" xr:uid="{00000000-0005-0000-0000-0000C5200000}"/>
    <cellStyle name="Input 8 7 18" xfId="8822" xr:uid="{00000000-0005-0000-0000-0000C6200000}"/>
    <cellStyle name="Input 8 7 18 2" xfId="8823" xr:uid="{00000000-0005-0000-0000-0000C7200000}"/>
    <cellStyle name="Input 8 7 19" xfId="8824" xr:uid="{00000000-0005-0000-0000-0000C8200000}"/>
    <cellStyle name="Input 8 7 2" xfId="8825" xr:uid="{00000000-0005-0000-0000-0000C9200000}"/>
    <cellStyle name="Input 8 7 2 10" xfId="8826" xr:uid="{00000000-0005-0000-0000-0000CA200000}"/>
    <cellStyle name="Input 8 7 2 10 2" xfId="8827" xr:uid="{00000000-0005-0000-0000-0000CB200000}"/>
    <cellStyle name="Input 8 7 2 11" xfId="8828" xr:uid="{00000000-0005-0000-0000-0000CC200000}"/>
    <cellStyle name="Input 8 7 2 11 2" xfId="8829" xr:uid="{00000000-0005-0000-0000-0000CD200000}"/>
    <cellStyle name="Input 8 7 2 12" xfId="8830" xr:uid="{00000000-0005-0000-0000-0000CE200000}"/>
    <cellStyle name="Input 8 7 2 12 2" xfId="8831" xr:uid="{00000000-0005-0000-0000-0000CF200000}"/>
    <cellStyle name="Input 8 7 2 13" xfId="8832" xr:uid="{00000000-0005-0000-0000-0000D0200000}"/>
    <cellStyle name="Input 8 7 2 13 2" xfId="8833" xr:uid="{00000000-0005-0000-0000-0000D1200000}"/>
    <cellStyle name="Input 8 7 2 14" xfId="8834" xr:uid="{00000000-0005-0000-0000-0000D2200000}"/>
    <cellStyle name="Input 8 7 2 14 2" xfId="8835" xr:uid="{00000000-0005-0000-0000-0000D3200000}"/>
    <cellStyle name="Input 8 7 2 15" xfId="8836" xr:uid="{00000000-0005-0000-0000-0000D4200000}"/>
    <cellStyle name="Input 8 7 2 15 2" xfId="8837" xr:uid="{00000000-0005-0000-0000-0000D5200000}"/>
    <cellStyle name="Input 8 7 2 16" xfId="8838" xr:uid="{00000000-0005-0000-0000-0000D6200000}"/>
    <cellStyle name="Input 8 7 2 16 2" xfId="8839" xr:uid="{00000000-0005-0000-0000-0000D7200000}"/>
    <cellStyle name="Input 8 7 2 17" xfId="8840" xr:uid="{00000000-0005-0000-0000-0000D8200000}"/>
    <cellStyle name="Input 8 7 2 17 2" xfId="8841" xr:uid="{00000000-0005-0000-0000-0000D9200000}"/>
    <cellStyle name="Input 8 7 2 18" xfId="8842" xr:uid="{00000000-0005-0000-0000-0000DA200000}"/>
    <cellStyle name="Input 8 7 2 2" xfId="8843" xr:uid="{00000000-0005-0000-0000-0000DB200000}"/>
    <cellStyle name="Input 8 7 2 2 2" xfId="8844" xr:uid="{00000000-0005-0000-0000-0000DC200000}"/>
    <cellStyle name="Input 8 7 2 3" xfId="8845" xr:uid="{00000000-0005-0000-0000-0000DD200000}"/>
    <cellStyle name="Input 8 7 2 3 2" xfId="8846" xr:uid="{00000000-0005-0000-0000-0000DE200000}"/>
    <cellStyle name="Input 8 7 2 4" xfId="8847" xr:uid="{00000000-0005-0000-0000-0000DF200000}"/>
    <cellStyle name="Input 8 7 2 4 2" xfId="8848" xr:uid="{00000000-0005-0000-0000-0000E0200000}"/>
    <cellStyle name="Input 8 7 2 5" xfId="8849" xr:uid="{00000000-0005-0000-0000-0000E1200000}"/>
    <cellStyle name="Input 8 7 2 5 2" xfId="8850" xr:uid="{00000000-0005-0000-0000-0000E2200000}"/>
    <cellStyle name="Input 8 7 2 6" xfId="8851" xr:uid="{00000000-0005-0000-0000-0000E3200000}"/>
    <cellStyle name="Input 8 7 2 6 2" xfId="8852" xr:uid="{00000000-0005-0000-0000-0000E4200000}"/>
    <cellStyle name="Input 8 7 2 7" xfId="8853" xr:uid="{00000000-0005-0000-0000-0000E5200000}"/>
    <cellStyle name="Input 8 7 2 7 2" xfId="8854" xr:uid="{00000000-0005-0000-0000-0000E6200000}"/>
    <cellStyle name="Input 8 7 2 8" xfId="8855" xr:uid="{00000000-0005-0000-0000-0000E7200000}"/>
    <cellStyle name="Input 8 7 2 8 2" xfId="8856" xr:uid="{00000000-0005-0000-0000-0000E8200000}"/>
    <cellStyle name="Input 8 7 2 9" xfId="8857" xr:uid="{00000000-0005-0000-0000-0000E9200000}"/>
    <cellStyle name="Input 8 7 2 9 2" xfId="8858" xr:uid="{00000000-0005-0000-0000-0000EA200000}"/>
    <cellStyle name="Input 8 7 3" xfId="8859" xr:uid="{00000000-0005-0000-0000-0000EB200000}"/>
    <cellStyle name="Input 8 7 3 10" xfId="8860" xr:uid="{00000000-0005-0000-0000-0000EC200000}"/>
    <cellStyle name="Input 8 7 3 10 2" xfId="8861" xr:uid="{00000000-0005-0000-0000-0000ED200000}"/>
    <cellStyle name="Input 8 7 3 11" xfId="8862" xr:uid="{00000000-0005-0000-0000-0000EE200000}"/>
    <cellStyle name="Input 8 7 3 11 2" xfId="8863" xr:uid="{00000000-0005-0000-0000-0000EF200000}"/>
    <cellStyle name="Input 8 7 3 12" xfId="8864" xr:uid="{00000000-0005-0000-0000-0000F0200000}"/>
    <cellStyle name="Input 8 7 3 12 2" xfId="8865" xr:uid="{00000000-0005-0000-0000-0000F1200000}"/>
    <cellStyle name="Input 8 7 3 13" xfId="8866" xr:uid="{00000000-0005-0000-0000-0000F2200000}"/>
    <cellStyle name="Input 8 7 3 13 2" xfId="8867" xr:uid="{00000000-0005-0000-0000-0000F3200000}"/>
    <cellStyle name="Input 8 7 3 14" xfId="8868" xr:uid="{00000000-0005-0000-0000-0000F4200000}"/>
    <cellStyle name="Input 8 7 3 14 2" xfId="8869" xr:uid="{00000000-0005-0000-0000-0000F5200000}"/>
    <cellStyle name="Input 8 7 3 15" xfId="8870" xr:uid="{00000000-0005-0000-0000-0000F6200000}"/>
    <cellStyle name="Input 8 7 3 15 2" xfId="8871" xr:uid="{00000000-0005-0000-0000-0000F7200000}"/>
    <cellStyle name="Input 8 7 3 16" xfId="8872" xr:uid="{00000000-0005-0000-0000-0000F8200000}"/>
    <cellStyle name="Input 8 7 3 2" xfId="8873" xr:uid="{00000000-0005-0000-0000-0000F9200000}"/>
    <cellStyle name="Input 8 7 3 2 2" xfId="8874" xr:uid="{00000000-0005-0000-0000-0000FA200000}"/>
    <cellStyle name="Input 8 7 3 3" xfId="8875" xr:uid="{00000000-0005-0000-0000-0000FB200000}"/>
    <cellStyle name="Input 8 7 3 3 2" xfId="8876" xr:uid="{00000000-0005-0000-0000-0000FC200000}"/>
    <cellStyle name="Input 8 7 3 4" xfId="8877" xr:uid="{00000000-0005-0000-0000-0000FD200000}"/>
    <cellStyle name="Input 8 7 3 4 2" xfId="8878" xr:uid="{00000000-0005-0000-0000-0000FE200000}"/>
    <cellStyle name="Input 8 7 3 5" xfId="8879" xr:uid="{00000000-0005-0000-0000-0000FF200000}"/>
    <cellStyle name="Input 8 7 3 5 2" xfId="8880" xr:uid="{00000000-0005-0000-0000-000000210000}"/>
    <cellStyle name="Input 8 7 3 6" xfId="8881" xr:uid="{00000000-0005-0000-0000-000001210000}"/>
    <cellStyle name="Input 8 7 3 6 2" xfId="8882" xr:uid="{00000000-0005-0000-0000-000002210000}"/>
    <cellStyle name="Input 8 7 3 7" xfId="8883" xr:uid="{00000000-0005-0000-0000-000003210000}"/>
    <cellStyle name="Input 8 7 3 7 2" xfId="8884" xr:uid="{00000000-0005-0000-0000-000004210000}"/>
    <cellStyle name="Input 8 7 3 8" xfId="8885" xr:uid="{00000000-0005-0000-0000-000005210000}"/>
    <cellStyle name="Input 8 7 3 8 2" xfId="8886" xr:uid="{00000000-0005-0000-0000-000006210000}"/>
    <cellStyle name="Input 8 7 3 9" xfId="8887" xr:uid="{00000000-0005-0000-0000-000007210000}"/>
    <cellStyle name="Input 8 7 3 9 2" xfId="8888" xr:uid="{00000000-0005-0000-0000-000008210000}"/>
    <cellStyle name="Input 8 7 4" xfId="8889" xr:uid="{00000000-0005-0000-0000-000009210000}"/>
    <cellStyle name="Input 8 7 4 10" xfId="8890" xr:uid="{00000000-0005-0000-0000-00000A210000}"/>
    <cellStyle name="Input 8 7 4 10 2" xfId="8891" xr:uid="{00000000-0005-0000-0000-00000B210000}"/>
    <cellStyle name="Input 8 7 4 11" xfId="8892" xr:uid="{00000000-0005-0000-0000-00000C210000}"/>
    <cellStyle name="Input 8 7 4 11 2" xfId="8893" xr:uid="{00000000-0005-0000-0000-00000D210000}"/>
    <cellStyle name="Input 8 7 4 12" xfId="8894" xr:uid="{00000000-0005-0000-0000-00000E210000}"/>
    <cellStyle name="Input 8 7 4 12 2" xfId="8895" xr:uid="{00000000-0005-0000-0000-00000F210000}"/>
    <cellStyle name="Input 8 7 4 13" xfId="8896" xr:uid="{00000000-0005-0000-0000-000010210000}"/>
    <cellStyle name="Input 8 7 4 13 2" xfId="8897" xr:uid="{00000000-0005-0000-0000-000011210000}"/>
    <cellStyle name="Input 8 7 4 14" xfId="8898" xr:uid="{00000000-0005-0000-0000-000012210000}"/>
    <cellStyle name="Input 8 7 4 14 2" xfId="8899" xr:uid="{00000000-0005-0000-0000-000013210000}"/>
    <cellStyle name="Input 8 7 4 15" xfId="8900" xr:uid="{00000000-0005-0000-0000-000014210000}"/>
    <cellStyle name="Input 8 7 4 15 2" xfId="8901" xr:uid="{00000000-0005-0000-0000-000015210000}"/>
    <cellStyle name="Input 8 7 4 16" xfId="8902" xr:uid="{00000000-0005-0000-0000-000016210000}"/>
    <cellStyle name="Input 8 7 4 2" xfId="8903" xr:uid="{00000000-0005-0000-0000-000017210000}"/>
    <cellStyle name="Input 8 7 4 2 2" xfId="8904" xr:uid="{00000000-0005-0000-0000-000018210000}"/>
    <cellStyle name="Input 8 7 4 3" xfId="8905" xr:uid="{00000000-0005-0000-0000-000019210000}"/>
    <cellStyle name="Input 8 7 4 3 2" xfId="8906" xr:uid="{00000000-0005-0000-0000-00001A210000}"/>
    <cellStyle name="Input 8 7 4 4" xfId="8907" xr:uid="{00000000-0005-0000-0000-00001B210000}"/>
    <cellStyle name="Input 8 7 4 4 2" xfId="8908" xr:uid="{00000000-0005-0000-0000-00001C210000}"/>
    <cellStyle name="Input 8 7 4 5" xfId="8909" xr:uid="{00000000-0005-0000-0000-00001D210000}"/>
    <cellStyle name="Input 8 7 4 5 2" xfId="8910" xr:uid="{00000000-0005-0000-0000-00001E210000}"/>
    <cellStyle name="Input 8 7 4 6" xfId="8911" xr:uid="{00000000-0005-0000-0000-00001F210000}"/>
    <cellStyle name="Input 8 7 4 6 2" xfId="8912" xr:uid="{00000000-0005-0000-0000-000020210000}"/>
    <cellStyle name="Input 8 7 4 7" xfId="8913" xr:uid="{00000000-0005-0000-0000-000021210000}"/>
    <cellStyle name="Input 8 7 4 7 2" xfId="8914" xr:uid="{00000000-0005-0000-0000-000022210000}"/>
    <cellStyle name="Input 8 7 4 8" xfId="8915" xr:uid="{00000000-0005-0000-0000-000023210000}"/>
    <cellStyle name="Input 8 7 4 8 2" xfId="8916" xr:uid="{00000000-0005-0000-0000-000024210000}"/>
    <cellStyle name="Input 8 7 4 9" xfId="8917" xr:uid="{00000000-0005-0000-0000-000025210000}"/>
    <cellStyle name="Input 8 7 4 9 2" xfId="8918" xr:uid="{00000000-0005-0000-0000-000026210000}"/>
    <cellStyle name="Input 8 7 5" xfId="8919" xr:uid="{00000000-0005-0000-0000-000027210000}"/>
    <cellStyle name="Input 8 7 5 10" xfId="8920" xr:uid="{00000000-0005-0000-0000-000028210000}"/>
    <cellStyle name="Input 8 7 5 10 2" xfId="8921" xr:uid="{00000000-0005-0000-0000-000029210000}"/>
    <cellStyle name="Input 8 7 5 11" xfId="8922" xr:uid="{00000000-0005-0000-0000-00002A210000}"/>
    <cellStyle name="Input 8 7 5 11 2" xfId="8923" xr:uid="{00000000-0005-0000-0000-00002B210000}"/>
    <cellStyle name="Input 8 7 5 12" xfId="8924" xr:uid="{00000000-0005-0000-0000-00002C210000}"/>
    <cellStyle name="Input 8 7 5 12 2" xfId="8925" xr:uid="{00000000-0005-0000-0000-00002D210000}"/>
    <cellStyle name="Input 8 7 5 13" xfId="8926" xr:uid="{00000000-0005-0000-0000-00002E210000}"/>
    <cellStyle name="Input 8 7 5 13 2" xfId="8927" xr:uid="{00000000-0005-0000-0000-00002F210000}"/>
    <cellStyle name="Input 8 7 5 14" xfId="8928" xr:uid="{00000000-0005-0000-0000-000030210000}"/>
    <cellStyle name="Input 8 7 5 14 2" xfId="8929" xr:uid="{00000000-0005-0000-0000-000031210000}"/>
    <cellStyle name="Input 8 7 5 15" xfId="8930" xr:uid="{00000000-0005-0000-0000-000032210000}"/>
    <cellStyle name="Input 8 7 5 2" xfId="8931" xr:uid="{00000000-0005-0000-0000-000033210000}"/>
    <cellStyle name="Input 8 7 5 2 2" xfId="8932" xr:uid="{00000000-0005-0000-0000-000034210000}"/>
    <cellStyle name="Input 8 7 5 3" xfId="8933" xr:uid="{00000000-0005-0000-0000-000035210000}"/>
    <cellStyle name="Input 8 7 5 3 2" xfId="8934" xr:uid="{00000000-0005-0000-0000-000036210000}"/>
    <cellStyle name="Input 8 7 5 4" xfId="8935" xr:uid="{00000000-0005-0000-0000-000037210000}"/>
    <cellStyle name="Input 8 7 5 4 2" xfId="8936" xr:uid="{00000000-0005-0000-0000-000038210000}"/>
    <cellStyle name="Input 8 7 5 5" xfId="8937" xr:uid="{00000000-0005-0000-0000-000039210000}"/>
    <cellStyle name="Input 8 7 5 5 2" xfId="8938" xr:uid="{00000000-0005-0000-0000-00003A210000}"/>
    <cellStyle name="Input 8 7 5 6" xfId="8939" xr:uid="{00000000-0005-0000-0000-00003B210000}"/>
    <cellStyle name="Input 8 7 5 6 2" xfId="8940" xr:uid="{00000000-0005-0000-0000-00003C210000}"/>
    <cellStyle name="Input 8 7 5 7" xfId="8941" xr:uid="{00000000-0005-0000-0000-00003D210000}"/>
    <cellStyle name="Input 8 7 5 7 2" xfId="8942" xr:uid="{00000000-0005-0000-0000-00003E210000}"/>
    <cellStyle name="Input 8 7 5 8" xfId="8943" xr:uid="{00000000-0005-0000-0000-00003F210000}"/>
    <cellStyle name="Input 8 7 5 8 2" xfId="8944" xr:uid="{00000000-0005-0000-0000-000040210000}"/>
    <cellStyle name="Input 8 7 5 9" xfId="8945" xr:uid="{00000000-0005-0000-0000-000041210000}"/>
    <cellStyle name="Input 8 7 5 9 2" xfId="8946" xr:uid="{00000000-0005-0000-0000-000042210000}"/>
    <cellStyle name="Input 8 7 6" xfId="8947" xr:uid="{00000000-0005-0000-0000-000043210000}"/>
    <cellStyle name="Input 8 7 6 2" xfId="8948" xr:uid="{00000000-0005-0000-0000-000044210000}"/>
    <cellStyle name="Input 8 7 7" xfId="8949" xr:uid="{00000000-0005-0000-0000-000045210000}"/>
    <cellStyle name="Input 8 7 7 2" xfId="8950" xr:uid="{00000000-0005-0000-0000-000046210000}"/>
    <cellStyle name="Input 8 7 8" xfId="8951" xr:uid="{00000000-0005-0000-0000-000047210000}"/>
    <cellStyle name="Input 8 7 8 2" xfId="8952" xr:uid="{00000000-0005-0000-0000-000048210000}"/>
    <cellStyle name="Input 8 7 9" xfId="8953" xr:uid="{00000000-0005-0000-0000-000049210000}"/>
    <cellStyle name="Input 8 7 9 2" xfId="8954" xr:uid="{00000000-0005-0000-0000-00004A210000}"/>
    <cellStyle name="Input 8 8" xfId="8955" xr:uid="{00000000-0005-0000-0000-00004B210000}"/>
    <cellStyle name="Input 8 8 10" xfId="8956" xr:uid="{00000000-0005-0000-0000-00004C210000}"/>
    <cellStyle name="Input 8 8 10 2" xfId="8957" xr:uid="{00000000-0005-0000-0000-00004D210000}"/>
    <cellStyle name="Input 8 8 11" xfId="8958" xr:uid="{00000000-0005-0000-0000-00004E210000}"/>
    <cellStyle name="Input 8 8 11 2" xfId="8959" xr:uid="{00000000-0005-0000-0000-00004F210000}"/>
    <cellStyle name="Input 8 8 12" xfId="8960" xr:uid="{00000000-0005-0000-0000-000050210000}"/>
    <cellStyle name="Input 8 8 12 2" xfId="8961" xr:uid="{00000000-0005-0000-0000-000051210000}"/>
    <cellStyle name="Input 8 8 13" xfId="8962" xr:uid="{00000000-0005-0000-0000-000052210000}"/>
    <cellStyle name="Input 8 8 13 2" xfId="8963" xr:uid="{00000000-0005-0000-0000-000053210000}"/>
    <cellStyle name="Input 8 8 14" xfId="8964" xr:uid="{00000000-0005-0000-0000-000054210000}"/>
    <cellStyle name="Input 8 8 14 2" xfId="8965" xr:uid="{00000000-0005-0000-0000-000055210000}"/>
    <cellStyle name="Input 8 8 15" xfId="8966" xr:uid="{00000000-0005-0000-0000-000056210000}"/>
    <cellStyle name="Input 8 8 15 2" xfId="8967" xr:uid="{00000000-0005-0000-0000-000057210000}"/>
    <cellStyle name="Input 8 8 16" xfId="8968" xr:uid="{00000000-0005-0000-0000-000058210000}"/>
    <cellStyle name="Input 8 8 16 2" xfId="8969" xr:uid="{00000000-0005-0000-0000-000059210000}"/>
    <cellStyle name="Input 8 8 17" xfId="8970" xr:uid="{00000000-0005-0000-0000-00005A210000}"/>
    <cellStyle name="Input 8 8 17 2" xfId="8971" xr:uid="{00000000-0005-0000-0000-00005B210000}"/>
    <cellStyle name="Input 8 8 18" xfId="8972" xr:uid="{00000000-0005-0000-0000-00005C210000}"/>
    <cellStyle name="Input 8 8 2" xfId="8973" xr:uid="{00000000-0005-0000-0000-00005D210000}"/>
    <cellStyle name="Input 8 8 2 10" xfId="8974" xr:uid="{00000000-0005-0000-0000-00005E210000}"/>
    <cellStyle name="Input 8 8 2 10 2" xfId="8975" xr:uid="{00000000-0005-0000-0000-00005F210000}"/>
    <cellStyle name="Input 8 8 2 11" xfId="8976" xr:uid="{00000000-0005-0000-0000-000060210000}"/>
    <cellStyle name="Input 8 8 2 11 2" xfId="8977" xr:uid="{00000000-0005-0000-0000-000061210000}"/>
    <cellStyle name="Input 8 8 2 12" xfId="8978" xr:uid="{00000000-0005-0000-0000-000062210000}"/>
    <cellStyle name="Input 8 8 2 12 2" xfId="8979" xr:uid="{00000000-0005-0000-0000-000063210000}"/>
    <cellStyle name="Input 8 8 2 13" xfId="8980" xr:uid="{00000000-0005-0000-0000-000064210000}"/>
    <cellStyle name="Input 8 8 2 13 2" xfId="8981" xr:uid="{00000000-0005-0000-0000-000065210000}"/>
    <cellStyle name="Input 8 8 2 14" xfId="8982" xr:uid="{00000000-0005-0000-0000-000066210000}"/>
    <cellStyle name="Input 8 8 2 14 2" xfId="8983" xr:uid="{00000000-0005-0000-0000-000067210000}"/>
    <cellStyle name="Input 8 8 2 15" xfId="8984" xr:uid="{00000000-0005-0000-0000-000068210000}"/>
    <cellStyle name="Input 8 8 2 15 2" xfId="8985" xr:uid="{00000000-0005-0000-0000-000069210000}"/>
    <cellStyle name="Input 8 8 2 16" xfId="8986" xr:uid="{00000000-0005-0000-0000-00006A210000}"/>
    <cellStyle name="Input 8 8 2 16 2" xfId="8987" xr:uid="{00000000-0005-0000-0000-00006B210000}"/>
    <cellStyle name="Input 8 8 2 17" xfId="8988" xr:uid="{00000000-0005-0000-0000-00006C210000}"/>
    <cellStyle name="Input 8 8 2 17 2" xfId="8989" xr:uid="{00000000-0005-0000-0000-00006D210000}"/>
    <cellStyle name="Input 8 8 2 18" xfId="8990" xr:uid="{00000000-0005-0000-0000-00006E210000}"/>
    <cellStyle name="Input 8 8 2 2" xfId="8991" xr:uid="{00000000-0005-0000-0000-00006F210000}"/>
    <cellStyle name="Input 8 8 2 2 2" xfId="8992" xr:uid="{00000000-0005-0000-0000-000070210000}"/>
    <cellStyle name="Input 8 8 2 3" xfId="8993" xr:uid="{00000000-0005-0000-0000-000071210000}"/>
    <cellStyle name="Input 8 8 2 3 2" xfId="8994" xr:uid="{00000000-0005-0000-0000-000072210000}"/>
    <cellStyle name="Input 8 8 2 4" xfId="8995" xr:uid="{00000000-0005-0000-0000-000073210000}"/>
    <cellStyle name="Input 8 8 2 4 2" xfId="8996" xr:uid="{00000000-0005-0000-0000-000074210000}"/>
    <cellStyle name="Input 8 8 2 5" xfId="8997" xr:uid="{00000000-0005-0000-0000-000075210000}"/>
    <cellStyle name="Input 8 8 2 5 2" xfId="8998" xr:uid="{00000000-0005-0000-0000-000076210000}"/>
    <cellStyle name="Input 8 8 2 6" xfId="8999" xr:uid="{00000000-0005-0000-0000-000077210000}"/>
    <cellStyle name="Input 8 8 2 6 2" xfId="9000" xr:uid="{00000000-0005-0000-0000-000078210000}"/>
    <cellStyle name="Input 8 8 2 7" xfId="9001" xr:uid="{00000000-0005-0000-0000-000079210000}"/>
    <cellStyle name="Input 8 8 2 7 2" xfId="9002" xr:uid="{00000000-0005-0000-0000-00007A210000}"/>
    <cellStyle name="Input 8 8 2 8" xfId="9003" xr:uid="{00000000-0005-0000-0000-00007B210000}"/>
    <cellStyle name="Input 8 8 2 8 2" xfId="9004" xr:uid="{00000000-0005-0000-0000-00007C210000}"/>
    <cellStyle name="Input 8 8 2 9" xfId="9005" xr:uid="{00000000-0005-0000-0000-00007D210000}"/>
    <cellStyle name="Input 8 8 2 9 2" xfId="9006" xr:uid="{00000000-0005-0000-0000-00007E210000}"/>
    <cellStyle name="Input 8 8 3" xfId="9007" xr:uid="{00000000-0005-0000-0000-00007F210000}"/>
    <cellStyle name="Input 8 8 3 10" xfId="9008" xr:uid="{00000000-0005-0000-0000-000080210000}"/>
    <cellStyle name="Input 8 8 3 10 2" xfId="9009" xr:uid="{00000000-0005-0000-0000-000081210000}"/>
    <cellStyle name="Input 8 8 3 11" xfId="9010" xr:uid="{00000000-0005-0000-0000-000082210000}"/>
    <cellStyle name="Input 8 8 3 11 2" xfId="9011" xr:uid="{00000000-0005-0000-0000-000083210000}"/>
    <cellStyle name="Input 8 8 3 12" xfId="9012" xr:uid="{00000000-0005-0000-0000-000084210000}"/>
    <cellStyle name="Input 8 8 3 12 2" xfId="9013" xr:uid="{00000000-0005-0000-0000-000085210000}"/>
    <cellStyle name="Input 8 8 3 13" xfId="9014" xr:uid="{00000000-0005-0000-0000-000086210000}"/>
    <cellStyle name="Input 8 8 3 13 2" xfId="9015" xr:uid="{00000000-0005-0000-0000-000087210000}"/>
    <cellStyle name="Input 8 8 3 14" xfId="9016" xr:uid="{00000000-0005-0000-0000-000088210000}"/>
    <cellStyle name="Input 8 8 3 14 2" xfId="9017" xr:uid="{00000000-0005-0000-0000-000089210000}"/>
    <cellStyle name="Input 8 8 3 15" xfId="9018" xr:uid="{00000000-0005-0000-0000-00008A210000}"/>
    <cellStyle name="Input 8 8 3 15 2" xfId="9019" xr:uid="{00000000-0005-0000-0000-00008B210000}"/>
    <cellStyle name="Input 8 8 3 16" xfId="9020" xr:uid="{00000000-0005-0000-0000-00008C210000}"/>
    <cellStyle name="Input 8 8 3 2" xfId="9021" xr:uid="{00000000-0005-0000-0000-00008D210000}"/>
    <cellStyle name="Input 8 8 3 2 2" xfId="9022" xr:uid="{00000000-0005-0000-0000-00008E210000}"/>
    <cellStyle name="Input 8 8 3 3" xfId="9023" xr:uid="{00000000-0005-0000-0000-00008F210000}"/>
    <cellStyle name="Input 8 8 3 3 2" xfId="9024" xr:uid="{00000000-0005-0000-0000-000090210000}"/>
    <cellStyle name="Input 8 8 3 4" xfId="9025" xr:uid="{00000000-0005-0000-0000-000091210000}"/>
    <cellStyle name="Input 8 8 3 4 2" xfId="9026" xr:uid="{00000000-0005-0000-0000-000092210000}"/>
    <cellStyle name="Input 8 8 3 5" xfId="9027" xr:uid="{00000000-0005-0000-0000-000093210000}"/>
    <cellStyle name="Input 8 8 3 5 2" xfId="9028" xr:uid="{00000000-0005-0000-0000-000094210000}"/>
    <cellStyle name="Input 8 8 3 6" xfId="9029" xr:uid="{00000000-0005-0000-0000-000095210000}"/>
    <cellStyle name="Input 8 8 3 6 2" xfId="9030" xr:uid="{00000000-0005-0000-0000-000096210000}"/>
    <cellStyle name="Input 8 8 3 7" xfId="9031" xr:uid="{00000000-0005-0000-0000-000097210000}"/>
    <cellStyle name="Input 8 8 3 7 2" xfId="9032" xr:uid="{00000000-0005-0000-0000-000098210000}"/>
    <cellStyle name="Input 8 8 3 8" xfId="9033" xr:uid="{00000000-0005-0000-0000-000099210000}"/>
    <cellStyle name="Input 8 8 3 8 2" xfId="9034" xr:uid="{00000000-0005-0000-0000-00009A210000}"/>
    <cellStyle name="Input 8 8 3 9" xfId="9035" xr:uid="{00000000-0005-0000-0000-00009B210000}"/>
    <cellStyle name="Input 8 8 3 9 2" xfId="9036" xr:uid="{00000000-0005-0000-0000-00009C210000}"/>
    <cellStyle name="Input 8 8 4" xfId="9037" xr:uid="{00000000-0005-0000-0000-00009D210000}"/>
    <cellStyle name="Input 8 8 4 10" xfId="9038" xr:uid="{00000000-0005-0000-0000-00009E210000}"/>
    <cellStyle name="Input 8 8 4 10 2" xfId="9039" xr:uid="{00000000-0005-0000-0000-00009F210000}"/>
    <cellStyle name="Input 8 8 4 11" xfId="9040" xr:uid="{00000000-0005-0000-0000-0000A0210000}"/>
    <cellStyle name="Input 8 8 4 11 2" xfId="9041" xr:uid="{00000000-0005-0000-0000-0000A1210000}"/>
    <cellStyle name="Input 8 8 4 12" xfId="9042" xr:uid="{00000000-0005-0000-0000-0000A2210000}"/>
    <cellStyle name="Input 8 8 4 12 2" xfId="9043" xr:uid="{00000000-0005-0000-0000-0000A3210000}"/>
    <cellStyle name="Input 8 8 4 13" xfId="9044" xr:uid="{00000000-0005-0000-0000-0000A4210000}"/>
    <cellStyle name="Input 8 8 4 13 2" xfId="9045" xr:uid="{00000000-0005-0000-0000-0000A5210000}"/>
    <cellStyle name="Input 8 8 4 14" xfId="9046" xr:uid="{00000000-0005-0000-0000-0000A6210000}"/>
    <cellStyle name="Input 8 8 4 14 2" xfId="9047" xr:uid="{00000000-0005-0000-0000-0000A7210000}"/>
    <cellStyle name="Input 8 8 4 15" xfId="9048" xr:uid="{00000000-0005-0000-0000-0000A8210000}"/>
    <cellStyle name="Input 8 8 4 15 2" xfId="9049" xr:uid="{00000000-0005-0000-0000-0000A9210000}"/>
    <cellStyle name="Input 8 8 4 16" xfId="9050" xr:uid="{00000000-0005-0000-0000-0000AA210000}"/>
    <cellStyle name="Input 8 8 4 2" xfId="9051" xr:uid="{00000000-0005-0000-0000-0000AB210000}"/>
    <cellStyle name="Input 8 8 4 2 2" xfId="9052" xr:uid="{00000000-0005-0000-0000-0000AC210000}"/>
    <cellStyle name="Input 8 8 4 3" xfId="9053" xr:uid="{00000000-0005-0000-0000-0000AD210000}"/>
    <cellStyle name="Input 8 8 4 3 2" xfId="9054" xr:uid="{00000000-0005-0000-0000-0000AE210000}"/>
    <cellStyle name="Input 8 8 4 4" xfId="9055" xr:uid="{00000000-0005-0000-0000-0000AF210000}"/>
    <cellStyle name="Input 8 8 4 4 2" xfId="9056" xr:uid="{00000000-0005-0000-0000-0000B0210000}"/>
    <cellStyle name="Input 8 8 4 5" xfId="9057" xr:uid="{00000000-0005-0000-0000-0000B1210000}"/>
    <cellStyle name="Input 8 8 4 5 2" xfId="9058" xr:uid="{00000000-0005-0000-0000-0000B2210000}"/>
    <cellStyle name="Input 8 8 4 6" xfId="9059" xr:uid="{00000000-0005-0000-0000-0000B3210000}"/>
    <cellStyle name="Input 8 8 4 6 2" xfId="9060" xr:uid="{00000000-0005-0000-0000-0000B4210000}"/>
    <cellStyle name="Input 8 8 4 7" xfId="9061" xr:uid="{00000000-0005-0000-0000-0000B5210000}"/>
    <cellStyle name="Input 8 8 4 7 2" xfId="9062" xr:uid="{00000000-0005-0000-0000-0000B6210000}"/>
    <cellStyle name="Input 8 8 4 8" xfId="9063" xr:uid="{00000000-0005-0000-0000-0000B7210000}"/>
    <cellStyle name="Input 8 8 4 8 2" xfId="9064" xr:uid="{00000000-0005-0000-0000-0000B8210000}"/>
    <cellStyle name="Input 8 8 4 9" xfId="9065" xr:uid="{00000000-0005-0000-0000-0000B9210000}"/>
    <cellStyle name="Input 8 8 4 9 2" xfId="9066" xr:uid="{00000000-0005-0000-0000-0000BA210000}"/>
    <cellStyle name="Input 8 8 5" xfId="9067" xr:uid="{00000000-0005-0000-0000-0000BB210000}"/>
    <cellStyle name="Input 8 8 5 10" xfId="9068" xr:uid="{00000000-0005-0000-0000-0000BC210000}"/>
    <cellStyle name="Input 8 8 5 10 2" xfId="9069" xr:uid="{00000000-0005-0000-0000-0000BD210000}"/>
    <cellStyle name="Input 8 8 5 11" xfId="9070" xr:uid="{00000000-0005-0000-0000-0000BE210000}"/>
    <cellStyle name="Input 8 8 5 11 2" xfId="9071" xr:uid="{00000000-0005-0000-0000-0000BF210000}"/>
    <cellStyle name="Input 8 8 5 12" xfId="9072" xr:uid="{00000000-0005-0000-0000-0000C0210000}"/>
    <cellStyle name="Input 8 8 5 12 2" xfId="9073" xr:uid="{00000000-0005-0000-0000-0000C1210000}"/>
    <cellStyle name="Input 8 8 5 13" xfId="9074" xr:uid="{00000000-0005-0000-0000-0000C2210000}"/>
    <cellStyle name="Input 8 8 5 13 2" xfId="9075" xr:uid="{00000000-0005-0000-0000-0000C3210000}"/>
    <cellStyle name="Input 8 8 5 14" xfId="9076" xr:uid="{00000000-0005-0000-0000-0000C4210000}"/>
    <cellStyle name="Input 8 8 5 2" xfId="9077" xr:uid="{00000000-0005-0000-0000-0000C5210000}"/>
    <cellStyle name="Input 8 8 5 2 2" xfId="9078" xr:uid="{00000000-0005-0000-0000-0000C6210000}"/>
    <cellStyle name="Input 8 8 5 3" xfId="9079" xr:uid="{00000000-0005-0000-0000-0000C7210000}"/>
    <cellStyle name="Input 8 8 5 3 2" xfId="9080" xr:uid="{00000000-0005-0000-0000-0000C8210000}"/>
    <cellStyle name="Input 8 8 5 4" xfId="9081" xr:uid="{00000000-0005-0000-0000-0000C9210000}"/>
    <cellStyle name="Input 8 8 5 4 2" xfId="9082" xr:uid="{00000000-0005-0000-0000-0000CA210000}"/>
    <cellStyle name="Input 8 8 5 5" xfId="9083" xr:uid="{00000000-0005-0000-0000-0000CB210000}"/>
    <cellStyle name="Input 8 8 5 5 2" xfId="9084" xr:uid="{00000000-0005-0000-0000-0000CC210000}"/>
    <cellStyle name="Input 8 8 5 6" xfId="9085" xr:uid="{00000000-0005-0000-0000-0000CD210000}"/>
    <cellStyle name="Input 8 8 5 6 2" xfId="9086" xr:uid="{00000000-0005-0000-0000-0000CE210000}"/>
    <cellStyle name="Input 8 8 5 7" xfId="9087" xr:uid="{00000000-0005-0000-0000-0000CF210000}"/>
    <cellStyle name="Input 8 8 5 7 2" xfId="9088" xr:uid="{00000000-0005-0000-0000-0000D0210000}"/>
    <cellStyle name="Input 8 8 5 8" xfId="9089" xr:uid="{00000000-0005-0000-0000-0000D1210000}"/>
    <cellStyle name="Input 8 8 5 8 2" xfId="9090" xr:uid="{00000000-0005-0000-0000-0000D2210000}"/>
    <cellStyle name="Input 8 8 5 9" xfId="9091" xr:uid="{00000000-0005-0000-0000-0000D3210000}"/>
    <cellStyle name="Input 8 8 5 9 2" xfId="9092" xr:uid="{00000000-0005-0000-0000-0000D4210000}"/>
    <cellStyle name="Input 8 8 6" xfId="9093" xr:uid="{00000000-0005-0000-0000-0000D5210000}"/>
    <cellStyle name="Input 8 8 6 2" xfId="9094" xr:uid="{00000000-0005-0000-0000-0000D6210000}"/>
    <cellStyle name="Input 8 8 7" xfId="9095" xr:uid="{00000000-0005-0000-0000-0000D7210000}"/>
    <cellStyle name="Input 8 8 7 2" xfId="9096" xr:uid="{00000000-0005-0000-0000-0000D8210000}"/>
    <cellStyle name="Input 8 8 8" xfId="9097" xr:uid="{00000000-0005-0000-0000-0000D9210000}"/>
    <cellStyle name="Input 8 8 8 2" xfId="9098" xr:uid="{00000000-0005-0000-0000-0000DA210000}"/>
    <cellStyle name="Input 8 8 9" xfId="9099" xr:uid="{00000000-0005-0000-0000-0000DB210000}"/>
    <cellStyle name="Input 8 8 9 2" xfId="9100" xr:uid="{00000000-0005-0000-0000-0000DC210000}"/>
    <cellStyle name="Input 8 9" xfId="9101" xr:uid="{00000000-0005-0000-0000-0000DD210000}"/>
    <cellStyle name="Input 8 9 10" xfId="9102" xr:uid="{00000000-0005-0000-0000-0000DE210000}"/>
    <cellStyle name="Input 8 9 10 2" xfId="9103" xr:uid="{00000000-0005-0000-0000-0000DF210000}"/>
    <cellStyle name="Input 8 9 11" xfId="9104" xr:uid="{00000000-0005-0000-0000-0000E0210000}"/>
    <cellStyle name="Input 8 9 11 2" xfId="9105" xr:uid="{00000000-0005-0000-0000-0000E1210000}"/>
    <cellStyle name="Input 8 9 12" xfId="9106" xr:uid="{00000000-0005-0000-0000-0000E2210000}"/>
    <cellStyle name="Input 8 9 12 2" xfId="9107" xr:uid="{00000000-0005-0000-0000-0000E3210000}"/>
    <cellStyle name="Input 8 9 13" xfId="9108" xr:uid="{00000000-0005-0000-0000-0000E4210000}"/>
    <cellStyle name="Input 8 9 13 2" xfId="9109" xr:uid="{00000000-0005-0000-0000-0000E5210000}"/>
    <cellStyle name="Input 8 9 14" xfId="9110" xr:uid="{00000000-0005-0000-0000-0000E6210000}"/>
    <cellStyle name="Input 8 9 14 2" xfId="9111" xr:uid="{00000000-0005-0000-0000-0000E7210000}"/>
    <cellStyle name="Input 8 9 15" xfId="9112" xr:uid="{00000000-0005-0000-0000-0000E8210000}"/>
    <cellStyle name="Input 8 9 15 2" xfId="9113" xr:uid="{00000000-0005-0000-0000-0000E9210000}"/>
    <cellStyle name="Input 8 9 16" xfId="9114" xr:uid="{00000000-0005-0000-0000-0000EA210000}"/>
    <cellStyle name="Input 8 9 16 2" xfId="9115" xr:uid="{00000000-0005-0000-0000-0000EB210000}"/>
    <cellStyle name="Input 8 9 17" xfId="9116" xr:uid="{00000000-0005-0000-0000-0000EC210000}"/>
    <cellStyle name="Input 8 9 17 2" xfId="9117" xr:uid="{00000000-0005-0000-0000-0000ED210000}"/>
    <cellStyle name="Input 8 9 18" xfId="9118" xr:uid="{00000000-0005-0000-0000-0000EE210000}"/>
    <cellStyle name="Input 8 9 2" xfId="9119" xr:uid="{00000000-0005-0000-0000-0000EF210000}"/>
    <cellStyle name="Input 8 9 2 10" xfId="9120" xr:uid="{00000000-0005-0000-0000-0000F0210000}"/>
    <cellStyle name="Input 8 9 2 10 2" xfId="9121" xr:uid="{00000000-0005-0000-0000-0000F1210000}"/>
    <cellStyle name="Input 8 9 2 11" xfId="9122" xr:uid="{00000000-0005-0000-0000-0000F2210000}"/>
    <cellStyle name="Input 8 9 2 11 2" xfId="9123" xr:uid="{00000000-0005-0000-0000-0000F3210000}"/>
    <cellStyle name="Input 8 9 2 12" xfId="9124" xr:uid="{00000000-0005-0000-0000-0000F4210000}"/>
    <cellStyle name="Input 8 9 2 12 2" xfId="9125" xr:uid="{00000000-0005-0000-0000-0000F5210000}"/>
    <cellStyle name="Input 8 9 2 13" xfId="9126" xr:uid="{00000000-0005-0000-0000-0000F6210000}"/>
    <cellStyle name="Input 8 9 2 13 2" xfId="9127" xr:uid="{00000000-0005-0000-0000-0000F7210000}"/>
    <cellStyle name="Input 8 9 2 14" xfId="9128" xr:uid="{00000000-0005-0000-0000-0000F8210000}"/>
    <cellStyle name="Input 8 9 2 14 2" xfId="9129" xr:uid="{00000000-0005-0000-0000-0000F9210000}"/>
    <cellStyle name="Input 8 9 2 15" xfId="9130" xr:uid="{00000000-0005-0000-0000-0000FA210000}"/>
    <cellStyle name="Input 8 9 2 15 2" xfId="9131" xr:uid="{00000000-0005-0000-0000-0000FB210000}"/>
    <cellStyle name="Input 8 9 2 16" xfId="9132" xr:uid="{00000000-0005-0000-0000-0000FC210000}"/>
    <cellStyle name="Input 8 9 2 16 2" xfId="9133" xr:uid="{00000000-0005-0000-0000-0000FD210000}"/>
    <cellStyle name="Input 8 9 2 17" xfId="9134" xr:uid="{00000000-0005-0000-0000-0000FE210000}"/>
    <cellStyle name="Input 8 9 2 17 2" xfId="9135" xr:uid="{00000000-0005-0000-0000-0000FF210000}"/>
    <cellStyle name="Input 8 9 2 18" xfId="9136" xr:uid="{00000000-0005-0000-0000-000000220000}"/>
    <cellStyle name="Input 8 9 2 2" xfId="9137" xr:uid="{00000000-0005-0000-0000-000001220000}"/>
    <cellStyle name="Input 8 9 2 2 2" xfId="9138" xr:uid="{00000000-0005-0000-0000-000002220000}"/>
    <cellStyle name="Input 8 9 2 3" xfId="9139" xr:uid="{00000000-0005-0000-0000-000003220000}"/>
    <cellStyle name="Input 8 9 2 3 2" xfId="9140" xr:uid="{00000000-0005-0000-0000-000004220000}"/>
    <cellStyle name="Input 8 9 2 4" xfId="9141" xr:uid="{00000000-0005-0000-0000-000005220000}"/>
    <cellStyle name="Input 8 9 2 4 2" xfId="9142" xr:uid="{00000000-0005-0000-0000-000006220000}"/>
    <cellStyle name="Input 8 9 2 5" xfId="9143" xr:uid="{00000000-0005-0000-0000-000007220000}"/>
    <cellStyle name="Input 8 9 2 5 2" xfId="9144" xr:uid="{00000000-0005-0000-0000-000008220000}"/>
    <cellStyle name="Input 8 9 2 6" xfId="9145" xr:uid="{00000000-0005-0000-0000-000009220000}"/>
    <cellStyle name="Input 8 9 2 6 2" xfId="9146" xr:uid="{00000000-0005-0000-0000-00000A220000}"/>
    <cellStyle name="Input 8 9 2 7" xfId="9147" xr:uid="{00000000-0005-0000-0000-00000B220000}"/>
    <cellStyle name="Input 8 9 2 7 2" xfId="9148" xr:uid="{00000000-0005-0000-0000-00000C220000}"/>
    <cellStyle name="Input 8 9 2 8" xfId="9149" xr:uid="{00000000-0005-0000-0000-00000D220000}"/>
    <cellStyle name="Input 8 9 2 8 2" xfId="9150" xr:uid="{00000000-0005-0000-0000-00000E220000}"/>
    <cellStyle name="Input 8 9 2 9" xfId="9151" xr:uid="{00000000-0005-0000-0000-00000F220000}"/>
    <cellStyle name="Input 8 9 2 9 2" xfId="9152" xr:uid="{00000000-0005-0000-0000-000010220000}"/>
    <cellStyle name="Input 8 9 3" xfId="9153" xr:uid="{00000000-0005-0000-0000-000011220000}"/>
    <cellStyle name="Input 8 9 3 10" xfId="9154" xr:uid="{00000000-0005-0000-0000-000012220000}"/>
    <cellStyle name="Input 8 9 3 10 2" xfId="9155" xr:uid="{00000000-0005-0000-0000-000013220000}"/>
    <cellStyle name="Input 8 9 3 11" xfId="9156" xr:uid="{00000000-0005-0000-0000-000014220000}"/>
    <cellStyle name="Input 8 9 3 11 2" xfId="9157" xr:uid="{00000000-0005-0000-0000-000015220000}"/>
    <cellStyle name="Input 8 9 3 12" xfId="9158" xr:uid="{00000000-0005-0000-0000-000016220000}"/>
    <cellStyle name="Input 8 9 3 12 2" xfId="9159" xr:uid="{00000000-0005-0000-0000-000017220000}"/>
    <cellStyle name="Input 8 9 3 13" xfId="9160" xr:uid="{00000000-0005-0000-0000-000018220000}"/>
    <cellStyle name="Input 8 9 3 13 2" xfId="9161" xr:uid="{00000000-0005-0000-0000-000019220000}"/>
    <cellStyle name="Input 8 9 3 14" xfId="9162" xr:uid="{00000000-0005-0000-0000-00001A220000}"/>
    <cellStyle name="Input 8 9 3 14 2" xfId="9163" xr:uid="{00000000-0005-0000-0000-00001B220000}"/>
    <cellStyle name="Input 8 9 3 15" xfId="9164" xr:uid="{00000000-0005-0000-0000-00001C220000}"/>
    <cellStyle name="Input 8 9 3 15 2" xfId="9165" xr:uid="{00000000-0005-0000-0000-00001D220000}"/>
    <cellStyle name="Input 8 9 3 16" xfId="9166" xr:uid="{00000000-0005-0000-0000-00001E220000}"/>
    <cellStyle name="Input 8 9 3 2" xfId="9167" xr:uid="{00000000-0005-0000-0000-00001F220000}"/>
    <cellStyle name="Input 8 9 3 2 2" xfId="9168" xr:uid="{00000000-0005-0000-0000-000020220000}"/>
    <cellStyle name="Input 8 9 3 3" xfId="9169" xr:uid="{00000000-0005-0000-0000-000021220000}"/>
    <cellStyle name="Input 8 9 3 3 2" xfId="9170" xr:uid="{00000000-0005-0000-0000-000022220000}"/>
    <cellStyle name="Input 8 9 3 4" xfId="9171" xr:uid="{00000000-0005-0000-0000-000023220000}"/>
    <cellStyle name="Input 8 9 3 4 2" xfId="9172" xr:uid="{00000000-0005-0000-0000-000024220000}"/>
    <cellStyle name="Input 8 9 3 5" xfId="9173" xr:uid="{00000000-0005-0000-0000-000025220000}"/>
    <cellStyle name="Input 8 9 3 5 2" xfId="9174" xr:uid="{00000000-0005-0000-0000-000026220000}"/>
    <cellStyle name="Input 8 9 3 6" xfId="9175" xr:uid="{00000000-0005-0000-0000-000027220000}"/>
    <cellStyle name="Input 8 9 3 6 2" xfId="9176" xr:uid="{00000000-0005-0000-0000-000028220000}"/>
    <cellStyle name="Input 8 9 3 7" xfId="9177" xr:uid="{00000000-0005-0000-0000-000029220000}"/>
    <cellStyle name="Input 8 9 3 7 2" xfId="9178" xr:uid="{00000000-0005-0000-0000-00002A220000}"/>
    <cellStyle name="Input 8 9 3 8" xfId="9179" xr:uid="{00000000-0005-0000-0000-00002B220000}"/>
    <cellStyle name="Input 8 9 3 8 2" xfId="9180" xr:uid="{00000000-0005-0000-0000-00002C220000}"/>
    <cellStyle name="Input 8 9 3 9" xfId="9181" xr:uid="{00000000-0005-0000-0000-00002D220000}"/>
    <cellStyle name="Input 8 9 3 9 2" xfId="9182" xr:uid="{00000000-0005-0000-0000-00002E220000}"/>
    <cellStyle name="Input 8 9 4" xfId="9183" xr:uid="{00000000-0005-0000-0000-00002F220000}"/>
    <cellStyle name="Input 8 9 4 10" xfId="9184" xr:uid="{00000000-0005-0000-0000-000030220000}"/>
    <cellStyle name="Input 8 9 4 10 2" xfId="9185" xr:uid="{00000000-0005-0000-0000-000031220000}"/>
    <cellStyle name="Input 8 9 4 11" xfId="9186" xr:uid="{00000000-0005-0000-0000-000032220000}"/>
    <cellStyle name="Input 8 9 4 11 2" xfId="9187" xr:uid="{00000000-0005-0000-0000-000033220000}"/>
    <cellStyle name="Input 8 9 4 12" xfId="9188" xr:uid="{00000000-0005-0000-0000-000034220000}"/>
    <cellStyle name="Input 8 9 4 12 2" xfId="9189" xr:uid="{00000000-0005-0000-0000-000035220000}"/>
    <cellStyle name="Input 8 9 4 13" xfId="9190" xr:uid="{00000000-0005-0000-0000-000036220000}"/>
    <cellStyle name="Input 8 9 4 13 2" xfId="9191" xr:uid="{00000000-0005-0000-0000-000037220000}"/>
    <cellStyle name="Input 8 9 4 14" xfId="9192" xr:uid="{00000000-0005-0000-0000-000038220000}"/>
    <cellStyle name="Input 8 9 4 14 2" xfId="9193" xr:uid="{00000000-0005-0000-0000-000039220000}"/>
    <cellStyle name="Input 8 9 4 15" xfId="9194" xr:uid="{00000000-0005-0000-0000-00003A220000}"/>
    <cellStyle name="Input 8 9 4 15 2" xfId="9195" xr:uid="{00000000-0005-0000-0000-00003B220000}"/>
    <cellStyle name="Input 8 9 4 16" xfId="9196" xr:uid="{00000000-0005-0000-0000-00003C220000}"/>
    <cellStyle name="Input 8 9 4 2" xfId="9197" xr:uid="{00000000-0005-0000-0000-00003D220000}"/>
    <cellStyle name="Input 8 9 4 2 2" xfId="9198" xr:uid="{00000000-0005-0000-0000-00003E220000}"/>
    <cellStyle name="Input 8 9 4 3" xfId="9199" xr:uid="{00000000-0005-0000-0000-00003F220000}"/>
    <cellStyle name="Input 8 9 4 3 2" xfId="9200" xr:uid="{00000000-0005-0000-0000-000040220000}"/>
    <cellStyle name="Input 8 9 4 4" xfId="9201" xr:uid="{00000000-0005-0000-0000-000041220000}"/>
    <cellStyle name="Input 8 9 4 4 2" xfId="9202" xr:uid="{00000000-0005-0000-0000-000042220000}"/>
    <cellStyle name="Input 8 9 4 5" xfId="9203" xr:uid="{00000000-0005-0000-0000-000043220000}"/>
    <cellStyle name="Input 8 9 4 5 2" xfId="9204" xr:uid="{00000000-0005-0000-0000-000044220000}"/>
    <cellStyle name="Input 8 9 4 6" xfId="9205" xr:uid="{00000000-0005-0000-0000-000045220000}"/>
    <cellStyle name="Input 8 9 4 6 2" xfId="9206" xr:uid="{00000000-0005-0000-0000-000046220000}"/>
    <cellStyle name="Input 8 9 4 7" xfId="9207" xr:uid="{00000000-0005-0000-0000-000047220000}"/>
    <cellStyle name="Input 8 9 4 7 2" xfId="9208" xr:uid="{00000000-0005-0000-0000-000048220000}"/>
    <cellStyle name="Input 8 9 4 8" xfId="9209" xr:uid="{00000000-0005-0000-0000-000049220000}"/>
    <cellStyle name="Input 8 9 4 8 2" xfId="9210" xr:uid="{00000000-0005-0000-0000-00004A220000}"/>
    <cellStyle name="Input 8 9 4 9" xfId="9211" xr:uid="{00000000-0005-0000-0000-00004B220000}"/>
    <cellStyle name="Input 8 9 4 9 2" xfId="9212" xr:uid="{00000000-0005-0000-0000-00004C220000}"/>
    <cellStyle name="Input 8 9 5" xfId="9213" xr:uid="{00000000-0005-0000-0000-00004D220000}"/>
    <cellStyle name="Input 8 9 5 10" xfId="9214" xr:uid="{00000000-0005-0000-0000-00004E220000}"/>
    <cellStyle name="Input 8 9 5 10 2" xfId="9215" xr:uid="{00000000-0005-0000-0000-00004F220000}"/>
    <cellStyle name="Input 8 9 5 11" xfId="9216" xr:uid="{00000000-0005-0000-0000-000050220000}"/>
    <cellStyle name="Input 8 9 5 11 2" xfId="9217" xr:uid="{00000000-0005-0000-0000-000051220000}"/>
    <cellStyle name="Input 8 9 5 12" xfId="9218" xr:uid="{00000000-0005-0000-0000-000052220000}"/>
    <cellStyle name="Input 8 9 5 12 2" xfId="9219" xr:uid="{00000000-0005-0000-0000-000053220000}"/>
    <cellStyle name="Input 8 9 5 13" xfId="9220" xr:uid="{00000000-0005-0000-0000-000054220000}"/>
    <cellStyle name="Input 8 9 5 13 2" xfId="9221" xr:uid="{00000000-0005-0000-0000-000055220000}"/>
    <cellStyle name="Input 8 9 5 14" xfId="9222" xr:uid="{00000000-0005-0000-0000-000056220000}"/>
    <cellStyle name="Input 8 9 5 2" xfId="9223" xr:uid="{00000000-0005-0000-0000-000057220000}"/>
    <cellStyle name="Input 8 9 5 2 2" xfId="9224" xr:uid="{00000000-0005-0000-0000-000058220000}"/>
    <cellStyle name="Input 8 9 5 3" xfId="9225" xr:uid="{00000000-0005-0000-0000-000059220000}"/>
    <cellStyle name="Input 8 9 5 3 2" xfId="9226" xr:uid="{00000000-0005-0000-0000-00005A220000}"/>
    <cellStyle name="Input 8 9 5 4" xfId="9227" xr:uid="{00000000-0005-0000-0000-00005B220000}"/>
    <cellStyle name="Input 8 9 5 4 2" xfId="9228" xr:uid="{00000000-0005-0000-0000-00005C220000}"/>
    <cellStyle name="Input 8 9 5 5" xfId="9229" xr:uid="{00000000-0005-0000-0000-00005D220000}"/>
    <cellStyle name="Input 8 9 5 5 2" xfId="9230" xr:uid="{00000000-0005-0000-0000-00005E220000}"/>
    <cellStyle name="Input 8 9 5 6" xfId="9231" xr:uid="{00000000-0005-0000-0000-00005F220000}"/>
    <cellStyle name="Input 8 9 5 6 2" xfId="9232" xr:uid="{00000000-0005-0000-0000-000060220000}"/>
    <cellStyle name="Input 8 9 5 7" xfId="9233" xr:uid="{00000000-0005-0000-0000-000061220000}"/>
    <cellStyle name="Input 8 9 5 7 2" xfId="9234" xr:uid="{00000000-0005-0000-0000-000062220000}"/>
    <cellStyle name="Input 8 9 5 8" xfId="9235" xr:uid="{00000000-0005-0000-0000-000063220000}"/>
    <cellStyle name="Input 8 9 5 8 2" xfId="9236" xr:uid="{00000000-0005-0000-0000-000064220000}"/>
    <cellStyle name="Input 8 9 5 9" xfId="9237" xr:uid="{00000000-0005-0000-0000-000065220000}"/>
    <cellStyle name="Input 8 9 5 9 2" xfId="9238" xr:uid="{00000000-0005-0000-0000-000066220000}"/>
    <cellStyle name="Input 8 9 6" xfId="9239" xr:uid="{00000000-0005-0000-0000-000067220000}"/>
    <cellStyle name="Input 8 9 6 2" xfId="9240" xr:uid="{00000000-0005-0000-0000-000068220000}"/>
    <cellStyle name="Input 8 9 7" xfId="9241" xr:uid="{00000000-0005-0000-0000-000069220000}"/>
    <cellStyle name="Input 8 9 7 2" xfId="9242" xr:uid="{00000000-0005-0000-0000-00006A220000}"/>
    <cellStyle name="Input 8 9 8" xfId="9243" xr:uid="{00000000-0005-0000-0000-00006B220000}"/>
    <cellStyle name="Input 8 9 8 2" xfId="9244" xr:uid="{00000000-0005-0000-0000-00006C220000}"/>
    <cellStyle name="Input 8 9 9" xfId="9245" xr:uid="{00000000-0005-0000-0000-00006D220000}"/>
    <cellStyle name="Input 8 9 9 2" xfId="9246" xr:uid="{00000000-0005-0000-0000-00006E220000}"/>
    <cellStyle name="Input 9" xfId="9247" xr:uid="{00000000-0005-0000-0000-00006F220000}"/>
    <cellStyle name="Input 9 10" xfId="9248" xr:uid="{00000000-0005-0000-0000-000070220000}"/>
    <cellStyle name="Input 9 10 10" xfId="9249" xr:uid="{00000000-0005-0000-0000-000071220000}"/>
    <cellStyle name="Input 9 10 10 2" xfId="9250" xr:uid="{00000000-0005-0000-0000-000072220000}"/>
    <cellStyle name="Input 9 10 11" xfId="9251" xr:uid="{00000000-0005-0000-0000-000073220000}"/>
    <cellStyle name="Input 9 10 11 2" xfId="9252" xr:uid="{00000000-0005-0000-0000-000074220000}"/>
    <cellStyle name="Input 9 10 12" xfId="9253" xr:uid="{00000000-0005-0000-0000-000075220000}"/>
    <cellStyle name="Input 9 10 12 2" xfId="9254" xr:uid="{00000000-0005-0000-0000-000076220000}"/>
    <cellStyle name="Input 9 10 13" xfId="9255" xr:uid="{00000000-0005-0000-0000-000077220000}"/>
    <cellStyle name="Input 9 10 13 2" xfId="9256" xr:uid="{00000000-0005-0000-0000-000078220000}"/>
    <cellStyle name="Input 9 10 14" xfId="9257" xr:uid="{00000000-0005-0000-0000-000079220000}"/>
    <cellStyle name="Input 9 10 14 2" xfId="9258" xr:uid="{00000000-0005-0000-0000-00007A220000}"/>
    <cellStyle name="Input 9 10 15" xfId="9259" xr:uid="{00000000-0005-0000-0000-00007B220000}"/>
    <cellStyle name="Input 9 10 15 2" xfId="9260" xr:uid="{00000000-0005-0000-0000-00007C220000}"/>
    <cellStyle name="Input 9 10 16" xfId="9261" xr:uid="{00000000-0005-0000-0000-00007D220000}"/>
    <cellStyle name="Input 9 10 16 2" xfId="9262" xr:uid="{00000000-0005-0000-0000-00007E220000}"/>
    <cellStyle name="Input 9 10 17" xfId="9263" xr:uid="{00000000-0005-0000-0000-00007F220000}"/>
    <cellStyle name="Input 9 10 17 2" xfId="9264" xr:uid="{00000000-0005-0000-0000-000080220000}"/>
    <cellStyle name="Input 9 10 18" xfId="9265" xr:uid="{00000000-0005-0000-0000-000081220000}"/>
    <cellStyle name="Input 9 10 2" xfId="9266" xr:uid="{00000000-0005-0000-0000-000082220000}"/>
    <cellStyle name="Input 9 10 2 2" xfId="9267" xr:uid="{00000000-0005-0000-0000-000083220000}"/>
    <cellStyle name="Input 9 10 3" xfId="9268" xr:uid="{00000000-0005-0000-0000-000084220000}"/>
    <cellStyle name="Input 9 10 3 2" xfId="9269" xr:uid="{00000000-0005-0000-0000-000085220000}"/>
    <cellStyle name="Input 9 10 4" xfId="9270" xr:uid="{00000000-0005-0000-0000-000086220000}"/>
    <cellStyle name="Input 9 10 4 2" xfId="9271" xr:uid="{00000000-0005-0000-0000-000087220000}"/>
    <cellStyle name="Input 9 10 5" xfId="9272" xr:uid="{00000000-0005-0000-0000-000088220000}"/>
    <cellStyle name="Input 9 10 5 2" xfId="9273" xr:uid="{00000000-0005-0000-0000-000089220000}"/>
    <cellStyle name="Input 9 10 6" xfId="9274" xr:uid="{00000000-0005-0000-0000-00008A220000}"/>
    <cellStyle name="Input 9 10 6 2" xfId="9275" xr:uid="{00000000-0005-0000-0000-00008B220000}"/>
    <cellStyle name="Input 9 10 7" xfId="9276" xr:uid="{00000000-0005-0000-0000-00008C220000}"/>
    <cellStyle name="Input 9 10 7 2" xfId="9277" xr:uid="{00000000-0005-0000-0000-00008D220000}"/>
    <cellStyle name="Input 9 10 8" xfId="9278" xr:uid="{00000000-0005-0000-0000-00008E220000}"/>
    <cellStyle name="Input 9 10 8 2" xfId="9279" xr:uid="{00000000-0005-0000-0000-00008F220000}"/>
    <cellStyle name="Input 9 10 9" xfId="9280" xr:uid="{00000000-0005-0000-0000-000090220000}"/>
    <cellStyle name="Input 9 10 9 2" xfId="9281" xr:uid="{00000000-0005-0000-0000-000091220000}"/>
    <cellStyle name="Input 9 11" xfId="9282" xr:uid="{00000000-0005-0000-0000-000092220000}"/>
    <cellStyle name="Input 9 11 10" xfId="9283" xr:uid="{00000000-0005-0000-0000-000093220000}"/>
    <cellStyle name="Input 9 11 10 2" xfId="9284" xr:uid="{00000000-0005-0000-0000-000094220000}"/>
    <cellStyle name="Input 9 11 11" xfId="9285" xr:uid="{00000000-0005-0000-0000-000095220000}"/>
    <cellStyle name="Input 9 11 11 2" xfId="9286" xr:uid="{00000000-0005-0000-0000-000096220000}"/>
    <cellStyle name="Input 9 11 12" xfId="9287" xr:uid="{00000000-0005-0000-0000-000097220000}"/>
    <cellStyle name="Input 9 11 12 2" xfId="9288" xr:uid="{00000000-0005-0000-0000-000098220000}"/>
    <cellStyle name="Input 9 11 13" xfId="9289" xr:uid="{00000000-0005-0000-0000-000099220000}"/>
    <cellStyle name="Input 9 11 13 2" xfId="9290" xr:uid="{00000000-0005-0000-0000-00009A220000}"/>
    <cellStyle name="Input 9 11 14" xfId="9291" xr:uid="{00000000-0005-0000-0000-00009B220000}"/>
    <cellStyle name="Input 9 11 14 2" xfId="9292" xr:uid="{00000000-0005-0000-0000-00009C220000}"/>
    <cellStyle name="Input 9 11 15" xfId="9293" xr:uid="{00000000-0005-0000-0000-00009D220000}"/>
    <cellStyle name="Input 9 11 15 2" xfId="9294" xr:uid="{00000000-0005-0000-0000-00009E220000}"/>
    <cellStyle name="Input 9 11 16" xfId="9295" xr:uid="{00000000-0005-0000-0000-00009F220000}"/>
    <cellStyle name="Input 9 11 16 2" xfId="9296" xr:uid="{00000000-0005-0000-0000-0000A0220000}"/>
    <cellStyle name="Input 9 11 17" xfId="9297" xr:uid="{00000000-0005-0000-0000-0000A1220000}"/>
    <cellStyle name="Input 9 11 17 2" xfId="9298" xr:uid="{00000000-0005-0000-0000-0000A2220000}"/>
    <cellStyle name="Input 9 11 18" xfId="9299" xr:uid="{00000000-0005-0000-0000-0000A3220000}"/>
    <cellStyle name="Input 9 11 2" xfId="9300" xr:uid="{00000000-0005-0000-0000-0000A4220000}"/>
    <cellStyle name="Input 9 11 2 2" xfId="9301" xr:uid="{00000000-0005-0000-0000-0000A5220000}"/>
    <cellStyle name="Input 9 11 3" xfId="9302" xr:uid="{00000000-0005-0000-0000-0000A6220000}"/>
    <cellStyle name="Input 9 11 3 2" xfId="9303" xr:uid="{00000000-0005-0000-0000-0000A7220000}"/>
    <cellStyle name="Input 9 11 4" xfId="9304" xr:uid="{00000000-0005-0000-0000-0000A8220000}"/>
    <cellStyle name="Input 9 11 4 2" xfId="9305" xr:uid="{00000000-0005-0000-0000-0000A9220000}"/>
    <cellStyle name="Input 9 11 5" xfId="9306" xr:uid="{00000000-0005-0000-0000-0000AA220000}"/>
    <cellStyle name="Input 9 11 5 2" xfId="9307" xr:uid="{00000000-0005-0000-0000-0000AB220000}"/>
    <cellStyle name="Input 9 11 6" xfId="9308" xr:uid="{00000000-0005-0000-0000-0000AC220000}"/>
    <cellStyle name="Input 9 11 6 2" xfId="9309" xr:uid="{00000000-0005-0000-0000-0000AD220000}"/>
    <cellStyle name="Input 9 11 7" xfId="9310" xr:uid="{00000000-0005-0000-0000-0000AE220000}"/>
    <cellStyle name="Input 9 11 7 2" xfId="9311" xr:uid="{00000000-0005-0000-0000-0000AF220000}"/>
    <cellStyle name="Input 9 11 8" xfId="9312" xr:uid="{00000000-0005-0000-0000-0000B0220000}"/>
    <cellStyle name="Input 9 11 8 2" xfId="9313" xr:uid="{00000000-0005-0000-0000-0000B1220000}"/>
    <cellStyle name="Input 9 11 9" xfId="9314" xr:uid="{00000000-0005-0000-0000-0000B2220000}"/>
    <cellStyle name="Input 9 11 9 2" xfId="9315" xr:uid="{00000000-0005-0000-0000-0000B3220000}"/>
    <cellStyle name="Input 9 12" xfId="9316" xr:uid="{00000000-0005-0000-0000-0000B4220000}"/>
    <cellStyle name="Input 9 12 10" xfId="9317" xr:uid="{00000000-0005-0000-0000-0000B5220000}"/>
    <cellStyle name="Input 9 12 10 2" xfId="9318" xr:uid="{00000000-0005-0000-0000-0000B6220000}"/>
    <cellStyle name="Input 9 12 11" xfId="9319" xr:uid="{00000000-0005-0000-0000-0000B7220000}"/>
    <cellStyle name="Input 9 12 11 2" xfId="9320" xr:uid="{00000000-0005-0000-0000-0000B8220000}"/>
    <cellStyle name="Input 9 12 12" xfId="9321" xr:uid="{00000000-0005-0000-0000-0000B9220000}"/>
    <cellStyle name="Input 9 12 12 2" xfId="9322" xr:uid="{00000000-0005-0000-0000-0000BA220000}"/>
    <cellStyle name="Input 9 12 13" xfId="9323" xr:uid="{00000000-0005-0000-0000-0000BB220000}"/>
    <cellStyle name="Input 9 12 13 2" xfId="9324" xr:uid="{00000000-0005-0000-0000-0000BC220000}"/>
    <cellStyle name="Input 9 12 14" xfId="9325" xr:uid="{00000000-0005-0000-0000-0000BD220000}"/>
    <cellStyle name="Input 9 12 14 2" xfId="9326" xr:uid="{00000000-0005-0000-0000-0000BE220000}"/>
    <cellStyle name="Input 9 12 15" xfId="9327" xr:uid="{00000000-0005-0000-0000-0000BF220000}"/>
    <cellStyle name="Input 9 12 15 2" xfId="9328" xr:uid="{00000000-0005-0000-0000-0000C0220000}"/>
    <cellStyle name="Input 9 12 16" xfId="9329" xr:uid="{00000000-0005-0000-0000-0000C1220000}"/>
    <cellStyle name="Input 9 12 2" xfId="9330" xr:uid="{00000000-0005-0000-0000-0000C2220000}"/>
    <cellStyle name="Input 9 12 2 2" xfId="9331" xr:uid="{00000000-0005-0000-0000-0000C3220000}"/>
    <cellStyle name="Input 9 12 3" xfId="9332" xr:uid="{00000000-0005-0000-0000-0000C4220000}"/>
    <cellStyle name="Input 9 12 3 2" xfId="9333" xr:uid="{00000000-0005-0000-0000-0000C5220000}"/>
    <cellStyle name="Input 9 12 4" xfId="9334" xr:uid="{00000000-0005-0000-0000-0000C6220000}"/>
    <cellStyle name="Input 9 12 4 2" xfId="9335" xr:uid="{00000000-0005-0000-0000-0000C7220000}"/>
    <cellStyle name="Input 9 12 5" xfId="9336" xr:uid="{00000000-0005-0000-0000-0000C8220000}"/>
    <cellStyle name="Input 9 12 5 2" xfId="9337" xr:uid="{00000000-0005-0000-0000-0000C9220000}"/>
    <cellStyle name="Input 9 12 6" xfId="9338" xr:uid="{00000000-0005-0000-0000-0000CA220000}"/>
    <cellStyle name="Input 9 12 6 2" xfId="9339" xr:uid="{00000000-0005-0000-0000-0000CB220000}"/>
    <cellStyle name="Input 9 12 7" xfId="9340" xr:uid="{00000000-0005-0000-0000-0000CC220000}"/>
    <cellStyle name="Input 9 12 7 2" xfId="9341" xr:uid="{00000000-0005-0000-0000-0000CD220000}"/>
    <cellStyle name="Input 9 12 8" xfId="9342" xr:uid="{00000000-0005-0000-0000-0000CE220000}"/>
    <cellStyle name="Input 9 12 8 2" xfId="9343" xr:uid="{00000000-0005-0000-0000-0000CF220000}"/>
    <cellStyle name="Input 9 12 9" xfId="9344" xr:uid="{00000000-0005-0000-0000-0000D0220000}"/>
    <cellStyle name="Input 9 12 9 2" xfId="9345" xr:uid="{00000000-0005-0000-0000-0000D1220000}"/>
    <cellStyle name="Input 9 13" xfId="9346" xr:uid="{00000000-0005-0000-0000-0000D2220000}"/>
    <cellStyle name="Input 9 13 10" xfId="9347" xr:uid="{00000000-0005-0000-0000-0000D3220000}"/>
    <cellStyle name="Input 9 13 10 2" xfId="9348" xr:uid="{00000000-0005-0000-0000-0000D4220000}"/>
    <cellStyle name="Input 9 13 11" xfId="9349" xr:uid="{00000000-0005-0000-0000-0000D5220000}"/>
    <cellStyle name="Input 9 13 11 2" xfId="9350" xr:uid="{00000000-0005-0000-0000-0000D6220000}"/>
    <cellStyle name="Input 9 13 12" xfId="9351" xr:uid="{00000000-0005-0000-0000-0000D7220000}"/>
    <cellStyle name="Input 9 13 12 2" xfId="9352" xr:uid="{00000000-0005-0000-0000-0000D8220000}"/>
    <cellStyle name="Input 9 13 13" xfId="9353" xr:uid="{00000000-0005-0000-0000-0000D9220000}"/>
    <cellStyle name="Input 9 13 13 2" xfId="9354" xr:uid="{00000000-0005-0000-0000-0000DA220000}"/>
    <cellStyle name="Input 9 13 14" xfId="9355" xr:uid="{00000000-0005-0000-0000-0000DB220000}"/>
    <cellStyle name="Input 9 13 14 2" xfId="9356" xr:uid="{00000000-0005-0000-0000-0000DC220000}"/>
    <cellStyle name="Input 9 13 15" xfId="9357" xr:uid="{00000000-0005-0000-0000-0000DD220000}"/>
    <cellStyle name="Input 9 13 15 2" xfId="9358" xr:uid="{00000000-0005-0000-0000-0000DE220000}"/>
    <cellStyle name="Input 9 13 16" xfId="9359" xr:uid="{00000000-0005-0000-0000-0000DF220000}"/>
    <cellStyle name="Input 9 13 2" xfId="9360" xr:uid="{00000000-0005-0000-0000-0000E0220000}"/>
    <cellStyle name="Input 9 13 2 2" xfId="9361" xr:uid="{00000000-0005-0000-0000-0000E1220000}"/>
    <cellStyle name="Input 9 13 3" xfId="9362" xr:uid="{00000000-0005-0000-0000-0000E2220000}"/>
    <cellStyle name="Input 9 13 3 2" xfId="9363" xr:uid="{00000000-0005-0000-0000-0000E3220000}"/>
    <cellStyle name="Input 9 13 4" xfId="9364" xr:uid="{00000000-0005-0000-0000-0000E4220000}"/>
    <cellStyle name="Input 9 13 4 2" xfId="9365" xr:uid="{00000000-0005-0000-0000-0000E5220000}"/>
    <cellStyle name="Input 9 13 5" xfId="9366" xr:uid="{00000000-0005-0000-0000-0000E6220000}"/>
    <cellStyle name="Input 9 13 5 2" xfId="9367" xr:uid="{00000000-0005-0000-0000-0000E7220000}"/>
    <cellStyle name="Input 9 13 6" xfId="9368" xr:uid="{00000000-0005-0000-0000-0000E8220000}"/>
    <cellStyle name="Input 9 13 6 2" xfId="9369" xr:uid="{00000000-0005-0000-0000-0000E9220000}"/>
    <cellStyle name="Input 9 13 7" xfId="9370" xr:uid="{00000000-0005-0000-0000-0000EA220000}"/>
    <cellStyle name="Input 9 13 7 2" xfId="9371" xr:uid="{00000000-0005-0000-0000-0000EB220000}"/>
    <cellStyle name="Input 9 13 8" xfId="9372" xr:uid="{00000000-0005-0000-0000-0000EC220000}"/>
    <cellStyle name="Input 9 13 8 2" xfId="9373" xr:uid="{00000000-0005-0000-0000-0000ED220000}"/>
    <cellStyle name="Input 9 13 9" xfId="9374" xr:uid="{00000000-0005-0000-0000-0000EE220000}"/>
    <cellStyle name="Input 9 13 9 2" xfId="9375" xr:uid="{00000000-0005-0000-0000-0000EF220000}"/>
    <cellStyle name="Input 9 14" xfId="9376" xr:uid="{00000000-0005-0000-0000-0000F0220000}"/>
    <cellStyle name="Input 9 14 10" xfId="9377" xr:uid="{00000000-0005-0000-0000-0000F1220000}"/>
    <cellStyle name="Input 9 14 10 2" xfId="9378" xr:uid="{00000000-0005-0000-0000-0000F2220000}"/>
    <cellStyle name="Input 9 14 11" xfId="9379" xr:uid="{00000000-0005-0000-0000-0000F3220000}"/>
    <cellStyle name="Input 9 14 11 2" xfId="9380" xr:uid="{00000000-0005-0000-0000-0000F4220000}"/>
    <cellStyle name="Input 9 14 12" xfId="9381" xr:uid="{00000000-0005-0000-0000-0000F5220000}"/>
    <cellStyle name="Input 9 14 12 2" xfId="9382" xr:uid="{00000000-0005-0000-0000-0000F6220000}"/>
    <cellStyle name="Input 9 14 13" xfId="9383" xr:uid="{00000000-0005-0000-0000-0000F7220000}"/>
    <cellStyle name="Input 9 14 13 2" xfId="9384" xr:uid="{00000000-0005-0000-0000-0000F8220000}"/>
    <cellStyle name="Input 9 14 14" xfId="9385" xr:uid="{00000000-0005-0000-0000-0000F9220000}"/>
    <cellStyle name="Input 9 14 14 2" xfId="9386" xr:uid="{00000000-0005-0000-0000-0000FA220000}"/>
    <cellStyle name="Input 9 14 15" xfId="9387" xr:uid="{00000000-0005-0000-0000-0000FB220000}"/>
    <cellStyle name="Input 9 14 2" xfId="9388" xr:uid="{00000000-0005-0000-0000-0000FC220000}"/>
    <cellStyle name="Input 9 14 2 2" xfId="9389" xr:uid="{00000000-0005-0000-0000-0000FD220000}"/>
    <cellStyle name="Input 9 14 3" xfId="9390" xr:uid="{00000000-0005-0000-0000-0000FE220000}"/>
    <cellStyle name="Input 9 14 3 2" xfId="9391" xr:uid="{00000000-0005-0000-0000-0000FF220000}"/>
    <cellStyle name="Input 9 14 4" xfId="9392" xr:uid="{00000000-0005-0000-0000-000000230000}"/>
    <cellStyle name="Input 9 14 4 2" xfId="9393" xr:uid="{00000000-0005-0000-0000-000001230000}"/>
    <cellStyle name="Input 9 14 5" xfId="9394" xr:uid="{00000000-0005-0000-0000-000002230000}"/>
    <cellStyle name="Input 9 14 5 2" xfId="9395" xr:uid="{00000000-0005-0000-0000-000003230000}"/>
    <cellStyle name="Input 9 14 6" xfId="9396" xr:uid="{00000000-0005-0000-0000-000004230000}"/>
    <cellStyle name="Input 9 14 6 2" xfId="9397" xr:uid="{00000000-0005-0000-0000-000005230000}"/>
    <cellStyle name="Input 9 14 7" xfId="9398" xr:uid="{00000000-0005-0000-0000-000006230000}"/>
    <cellStyle name="Input 9 14 7 2" xfId="9399" xr:uid="{00000000-0005-0000-0000-000007230000}"/>
    <cellStyle name="Input 9 14 8" xfId="9400" xr:uid="{00000000-0005-0000-0000-000008230000}"/>
    <cellStyle name="Input 9 14 8 2" xfId="9401" xr:uid="{00000000-0005-0000-0000-000009230000}"/>
    <cellStyle name="Input 9 14 9" xfId="9402" xr:uid="{00000000-0005-0000-0000-00000A230000}"/>
    <cellStyle name="Input 9 14 9 2" xfId="9403" xr:uid="{00000000-0005-0000-0000-00000B230000}"/>
    <cellStyle name="Input 9 15" xfId="9404" xr:uid="{00000000-0005-0000-0000-00000C230000}"/>
    <cellStyle name="Input 9 15 2" xfId="9405" xr:uid="{00000000-0005-0000-0000-00000D230000}"/>
    <cellStyle name="Input 9 16" xfId="9406" xr:uid="{00000000-0005-0000-0000-00000E230000}"/>
    <cellStyle name="Input 9 16 2" xfId="9407" xr:uid="{00000000-0005-0000-0000-00000F230000}"/>
    <cellStyle name="Input 9 17" xfId="9408" xr:uid="{00000000-0005-0000-0000-000010230000}"/>
    <cellStyle name="Input 9 17 2" xfId="9409" xr:uid="{00000000-0005-0000-0000-000011230000}"/>
    <cellStyle name="Input 9 18" xfId="9410" xr:uid="{00000000-0005-0000-0000-000012230000}"/>
    <cellStyle name="Input 9 18 2" xfId="9411" xr:uid="{00000000-0005-0000-0000-000013230000}"/>
    <cellStyle name="Input 9 19" xfId="9412" xr:uid="{00000000-0005-0000-0000-000014230000}"/>
    <cellStyle name="Input 9 19 2" xfId="9413" xr:uid="{00000000-0005-0000-0000-000015230000}"/>
    <cellStyle name="Input 9 2" xfId="9414" xr:uid="{00000000-0005-0000-0000-000016230000}"/>
    <cellStyle name="Input 9 2 10" xfId="9415" xr:uid="{00000000-0005-0000-0000-000017230000}"/>
    <cellStyle name="Input 9 2 10 10" xfId="9416" xr:uid="{00000000-0005-0000-0000-000018230000}"/>
    <cellStyle name="Input 9 2 10 10 2" xfId="9417" xr:uid="{00000000-0005-0000-0000-000019230000}"/>
    <cellStyle name="Input 9 2 10 11" xfId="9418" xr:uid="{00000000-0005-0000-0000-00001A230000}"/>
    <cellStyle name="Input 9 2 10 11 2" xfId="9419" xr:uid="{00000000-0005-0000-0000-00001B230000}"/>
    <cellStyle name="Input 9 2 10 12" xfId="9420" xr:uid="{00000000-0005-0000-0000-00001C230000}"/>
    <cellStyle name="Input 9 2 10 12 2" xfId="9421" xr:uid="{00000000-0005-0000-0000-00001D230000}"/>
    <cellStyle name="Input 9 2 10 13" xfId="9422" xr:uid="{00000000-0005-0000-0000-00001E230000}"/>
    <cellStyle name="Input 9 2 10 13 2" xfId="9423" xr:uid="{00000000-0005-0000-0000-00001F230000}"/>
    <cellStyle name="Input 9 2 10 14" xfId="9424" xr:uid="{00000000-0005-0000-0000-000020230000}"/>
    <cellStyle name="Input 9 2 10 14 2" xfId="9425" xr:uid="{00000000-0005-0000-0000-000021230000}"/>
    <cellStyle name="Input 9 2 10 15" xfId="9426" xr:uid="{00000000-0005-0000-0000-000022230000}"/>
    <cellStyle name="Input 9 2 10 15 2" xfId="9427" xr:uid="{00000000-0005-0000-0000-000023230000}"/>
    <cellStyle name="Input 9 2 10 16" xfId="9428" xr:uid="{00000000-0005-0000-0000-000024230000}"/>
    <cellStyle name="Input 9 2 10 16 2" xfId="9429" xr:uid="{00000000-0005-0000-0000-000025230000}"/>
    <cellStyle name="Input 9 2 10 17" xfId="9430" xr:uid="{00000000-0005-0000-0000-000026230000}"/>
    <cellStyle name="Input 9 2 10 17 2" xfId="9431" xr:uid="{00000000-0005-0000-0000-000027230000}"/>
    <cellStyle name="Input 9 2 10 18" xfId="9432" xr:uid="{00000000-0005-0000-0000-000028230000}"/>
    <cellStyle name="Input 9 2 10 2" xfId="9433" xr:uid="{00000000-0005-0000-0000-000029230000}"/>
    <cellStyle name="Input 9 2 10 2 2" xfId="9434" xr:uid="{00000000-0005-0000-0000-00002A230000}"/>
    <cellStyle name="Input 9 2 10 3" xfId="9435" xr:uid="{00000000-0005-0000-0000-00002B230000}"/>
    <cellStyle name="Input 9 2 10 3 2" xfId="9436" xr:uid="{00000000-0005-0000-0000-00002C230000}"/>
    <cellStyle name="Input 9 2 10 4" xfId="9437" xr:uid="{00000000-0005-0000-0000-00002D230000}"/>
    <cellStyle name="Input 9 2 10 4 2" xfId="9438" xr:uid="{00000000-0005-0000-0000-00002E230000}"/>
    <cellStyle name="Input 9 2 10 5" xfId="9439" xr:uid="{00000000-0005-0000-0000-00002F230000}"/>
    <cellStyle name="Input 9 2 10 5 2" xfId="9440" xr:uid="{00000000-0005-0000-0000-000030230000}"/>
    <cellStyle name="Input 9 2 10 6" xfId="9441" xr:uid="{00000000-0005-0000-0000-000031230000}"/>
    <cellStyle name="Input 9 2 10 6 2" xfId="9442" xr:uid="{00000000-0005-0000-0000-000032230000}"/>
    <cellStyle name="Input 9 2 10 7" xfId="9443" xr:uid="{00000000-0005-0000-0000-000033230000}"/>
    <cellStyle name="Input 9 2 10 7 2" xfId="9444" xr:uid="{00000000-0005-0000-0000-000034230000}"/>
    <cellStyle name="Input 9 2 10 8" xfId="9445" xr:uid="{00000000-0005-0000-0000-000035230000}"/>
    <cellStyle name="Input 9 2 10 8 2" xfId="9446" xr:uid="{00000000-0005-0000-0000-000036230000}"/>
    <cellStyle name="Input 9 2 10 9" xfId="9447" xr:uid="{00000000-0005-0000-0000-000037230000}"/>
    <cellStyle name="Input 9 2 10 9 2" xfId="9448" xr:uid="{00000000-0005-0000-0000-000038230000}"/>
    <cellStyle name="Input 9 2 11" xfId="9449" xr:uid="{00000000-0005-0000-0000-000039230000}"/>
    <cellStyle name="Input 9 2 11 10" xfId="9450" xr:uid="{00000000-0005-0000-0000-00003A230000}"/>
    <cellStyle name="Input 9 2 11 10 2" xfId="9451" xr:uid="{00000000-0005-0000-0000-00003B230000}"/>
    <cellStyle name="Input 9 2 11 11" xfId="9452" xr:uid="{00000000-0005-0000-0000-00003C230000}"/>
    <cellStyle name="Input 9 2 11 11 2" xfId="9453" xr:uid="{00000000-0005-0000-0000-00003D230000}"/>
    <cellStyle name="Input 9 2 11 12" xfId="9454" xr:uid="{00000000-0005-0000-0000-00003E230000}"/>
    <cellStyle name="Input 9 2 11 12 2" xfId="9455" xr:uid="{00000000-0005-0000-0000-00003F230000}"/>
    <cellStyle name="Input 9 2 11 13" xfId="9456" xr:uid="{00000000-0005-0000-0000-000040230000}"/>
    <cellStyle name="Input 9 2 11 13 2" xfId="9457" xr:uid="{00000000-0005-0000-0000-000041230000}"/>
    <cellStyle name="Input 9 2 11 14" xfId="9458" xr:uid="{00000000-0005-0000-0000-000042230000}"/>
    <cellStyle name="Input 9 2 11 14 2" xfId="9459" xr:uid="{00000000-0005-0000-0000-000043230000}"/>
    <cellStyle name="Input 9 2 11 15" xfId="9460" xr:uid="{00000000-0005-0000-0000-000044230000}"/>
    <cellStyle name="Input 9 2 11 15 2" xfId="9461" xr:uid="{00000000-0005-0000-0000-000045230000}"/>
    <cellStyle name="Input 9 2 11 16" xfId="9462" xr:uid="{00000000-0005-0000-0000-000046230000}"/>
    <cellStyle name="Input 9 2 11 2" xfId="9463" xr:uid="{00000000-0005-0000-0000-000047230000}"/>
    <cellStyle name="Input 9 2 11 2 2" xfId="9464" xr:uid="{00000000-0005-0000-0000-000048230000}"/>
    <cellStyle name="Input 9 2 11 3" xfId="9465" xr:uid="{00000000-0005-0000-0000-000049230000}"/>
    <cellStyle name="Input 9 2 11 3 2" xfId="9466" xr:uid="{00000000-0005-0000-0000-00004A230000}"/>
    <cellStyle name="Input 9 2 11 4" xfId="9467" xr:uid="{00000000-0005-0000-0000-00004B230000}"/>
    <cellStyle name="Input 9 2 11 4 2" xfId="9468" xr:uid="{00000000-0005-0000-0000-00004C230000}"/>
    <cellStyle name="Input 9 2 11 5" xfId="9469" xr:uid="{00000000-0005-0000-0000-00004D230000}"/>
    <cellStyle name="Input 9 2 11 5 2" xfId="9470" xr:uid="{00000000-0005-0000-0000-00004E230000}"/>
    <cellStyle name="Input 9 2 11 6" xfId="9471" xr:uid="{00000000-0005-0000-0000-00004F230000}"/>
    <cellStyle name="Input 9 2 11 6 2" xfId="9472" xr:uid="{00000000-0005-0000-0000-000050230000}"/>
    <cellStyle name="Input 9 2 11 7" xfId="9473" xr:uid="{00000000-0005-0000-0000-000051230000}"/>
    <cellStyle name="Input 9 2 11 7 2" xfId="9474" xr:uid="{00000000-0005-0000-0000-000052230000}"/>
    <cellStyle name="Input 9 2 11 8" xfId="9475" xr:uid="{00000000-0005-0000-0000-000053230000}"/>
    <cellStyle name="Input 9 2 11 8 2" xfId="9476" xr:uid="{00000000-0005-0000-0000-000054230000}"/>
    <cellStyle name="Input 9 2 11 9" xfId="9477" xr:uid="{00000000-0005-0000-0000-000055230000}"/>
    <cellStyle name="Input 9 2 11 9 2" xfId="9478" xr:uid="{00000000-0005-0000-0000-000056230000}"/>
    <cellStyle name="Input 9 2 12" xfId="9479" xr:uid="{00000000-0005-0000-0000-000057230000}"/>
    <cellStyle name="Input 9 2 12 10" xfId="9480" xr:uid="{00000000-0005-0000-0000-000058230000}"/>
    <cellStyle name="Input 9 2 12 10 2" xfId="9481" xr:uid="{00000000-0005-0000-0000-000059230000}"/>
    <cellStyle name="Input 9 2 12 11" xfId="9482" xr:uid="{00000000-0005-0000-0000-00005A230000}"/>
    <cellStyle name="Input 9 2 12 11 2" xfId="9483" xr:uid="{00000000-0005-0000-0000-00005B230000}"/>
    <cellStyle name="Input 9 2 12 12" xfId="9484" xr:uid="{00000000-0005-0000-0000-00005C230000}"/>
    <cellStyle name="Input 9 2 12 12 2" xfId="9485" xr:uid="{00000000-0005-0000-0000-00005D230000}"/>
    <cellStyle name="Input 9 2 12 13" xfId="9486" xr:uid="{00000000-0005-0000-0000-00005E230000}"/>
    <cellStyle name="Input 9 2 12 13 2" xfId="9487" xr:uid="{00000000-0005-0000-0000-00005F230000}"/>
    <cellStyle name="Input 9 2 12 14" xfId="9488" xr:uid="{00000000-0005-0000-0000-000060230000}"/>
    <cellStyle name="Input 9 2 12 14 2" xfId="9489" xr:uid="{00000000-0005-0000-0000-000061230000}"/>
    <cellStyle name="Input 9 2 12 15" xfId="9490" xr:uid="{00000000-0005-0000-0000-000062230000}"/>
    <cellStyle name="Input 9 2 12 15 2" xfId="9491" xr:uid="{00000000-0005-0000-0000-000063230000}"/>
    <cellStyle name="Input 9 2 12 16" xfId="9492" xr:uid="{00000000-0005-0000-0000-000064230000}"/>
    <cellStyle name="Input 9 2 12 2" xfId="9493" xr:uid="{00000000-0005-0000-0000-000065230000}"/>
    <cellStyle name="Input 9 2 12 2 2" xfId="9494" xr:uid="{00000000-0005-0000-0000-000066230000}"/>
    <cellStyle name="Input 9 2 12 3" xfId="9495" xr:uid="{00000000-0005-0000-0000-000067230000}"/>
    <cellStyle name="Input 9 2 12 3 2" xfId="9496" xr:uid="{00000000-0005-0000-0000-000068230000}"/>
    <cellStyle name="Input 9 2 12 4" xfId="9497" xr:uid="{00000000-0005-0000-0000-000069230000}"/>
    <cellStyle name="Input 9 2 12 4 2" xfId="9498" xr:uid="{00000000-0005-0000-0000-00006A230000}"/>
    <cellStyle name="Input 9 2 12 5" xfId="9499" xr:uid="{00000000-0005-0000-0000-00006B230000}"/>
    <cellStyle name="Input 9 2 12 5 2" xfId="9500" xr:uid="{00000000-0005-0000-0000-00006C230000}"/>
    <cellStyle name="Input 9 2 12 6" xfId="9501" xr:uid="{00000000-0005-0000-0000-00006D230000}"/>
    <cellStyle name="Input 9 2 12 6 2" xfId="9502" xr:uid="{00000000-0005-0000-0000-00006E230000}"/>
    <cellStyle name="Input 9 2 12 7" xfId="9503" xr:uid="{00000000-0005-0000-0000-00006F230000}"/>
    <cellStyle name="Input 9 2 12 7 2" xfId="9504" xr:uid="{00000000-0005-0000-0000-000070230000}"/>
    <cellStyle name="Input 9 2 12 8" xfId="9505" xr:uid="{00000000-0005-0000-0000-000071230000}"/>
    <cellStyle name="Input 9 2 12 8 2" xfId="9506" xr:uid="{00000000-0005-0000-0000-000072230000}"/>
    <cellStyle name="Input 9 2 12 9" xfId="9507" xr:uid="{00000000-0005-0000-0000-000073230000}"/>
    <cellStyle name="Input 9 2 12 9 2" xfId="9508" xr:uid="{00000000-0005-0000-0000-000074230000}"/>
    <cellStyle name="Input 9 2 13" xfId="9509" xr:uid="{00000000-0005-0000-0000-000075230000}"/>
    <cellStyle name="Input 9 2 13 10" xfId="9510" xr:uid="{00000000-0005-0000-0000-000076230000}"/>
    <cellStyle name="Input 9 2 13 10 2" xfId="9511" xr:uid="{00000000-0005-0000-0000-000077230000}"/>
    <cellStyle name="Input 9 2 13 11" xfId="9512" xr:uid="{00000000-0005-0000-0000-000078230000}"/>
    <cellStyle name="Input 9 2 13 11 2" xfId="9513" xr:uid="{00000000-0005-0000-0000-000079230000}"/>
    <cellStyle name="Input 9 2 13 12" xfId="9514" xr:uid="{00000000-0005-0000-0000-00007A230000}"/>
    <cellStyle name="Input 9 2 13 12 2" xfId="9515" xr:uid="{00000000-0005-0000-0000-00007B230000}"/>
    <cellStyle name="Input 9 2 13 13" xfId="9516" xr:uid="{00000000-0005-0000-0000-00007C230000}"/>
    <cellStyle name="Input 9 2 13 13 2" xfId="9517" xr:uid="{00000000-0005-0000-0000-00007D230000}"/>
    <cellStyle name="Input 9 2 13 14" xfId="9518" xr:uid="{00000000-0005-0000-0000-00007E230000}"/>
    <cellStyle name="Input 9 2 13 14 2" xfId="9519" xr:uid="{00000000-0005-0000-0000-00007F230000}"/>
    <cellStyle name="Input 9 2 13 15" xfId="9520" xr:uid="{00000000-0005-0000-0000-000080230000}"/>
    <cellStyle name="Input 9 2 13 2" xfId="9521" xr:uid="{00000000-0005-0000-0000-000081230000}"/>
    <cellStyle name="Input 9 2 13 2 2" xfId="9522" xr:uid="{00000000-0005-0000-0000-000082230000}"/>
    <cellStyle name="Input 9 2 13 3" xfId="9523" xr:uid="{00000000-0005-0000-0000-000083230000}"/>
    <cellStyle name="Input 9 2 13 3 2" xfId="9524" xr:uid="{00000000-0005-0000-0000-000084230000}"/>
    <cellStyle name="Input 9 2 13 4" xfId="9525" xr:uid="{00000000-0005-0000-0000-000085230000}"/>
    <cellStyle name="Input 9 2 13 4 2" xfId="9526" xr:uid="{00000000-0005-0000-0000-000086230000}"/>
    <cellStyle name="Input 9 2 13 5" xfId="9527" xr:uid="{00000000-0005-0000-0000-000087230000}"/>
    <cellStyle name="Input 9 2 13 5 2" xfId="9528" xr:uid="{00000000-0005-0000-0000-000088230000}"/>
    <cellStyle name="Input 9 2 13 6" xfId="9529" xr:uid="{00000000-0005-0000-0000-000089230000}"/>
    <cellStyle name="Input 9 2 13 6 2" xfId="9530" xr:uid="{00000000-0005-0000-0000-00008A230000}"/>
    <cellStyle name="Input 9 2 13 7" xfId="9531" xr:uid="{00000000-0005-0000-0000-00008B230000}"/>
    <cellStyle name="Input 9 2 13 7 2" xfId="9532" xr:uid="{00000000-0005-0000-0000-00008C230000}"/>
    <cellStyle name="Input 9 2 13 8" xfId="9533" xr:uid="{00000000-0005-0000-0000-00008D230000}"/>
    <cellStyle name="Input 9 2 13 8 2" xfId="9534" xr:uid="{00000000-0005-0000-0000-00008E230000}"/>
    <cellStyle name="Input 9 2 13 9" xfId="9535" xr:uid="{00000000-0005-0000-0000-00008F230000}"/>
    <cellStyle name="Input 9 2 13 9 2" xfId="9536" xr:uid="{00000000-0005-0000-0000-000090230000}"/>
    <cellStyle name="Input 9 2 14" xfId="9537" xr:uid="{00000000-0005-0000-0000-000091230000}"/>
    <cellStyle name="Input 9 2 14 2" xfId="9538" xr:uid="{00000000-0005-0000-0000-000092230000}"/>
    <cellStyle name="Input 9 2 15" xfId="9539" xr:uid="{00000000-0005-0000-0000-000093230000}"/>
    <cellStyle name="Input 9 2 15 2" xfId="9540" xr:uid="{00000000-0005-0000-0000-000094230000}"/>
    <cellStyle name="Input 9 2 16" xfId="9541" xr:uid="{00000000-0005-0000-0000-000095230000}"/>
    <cellStyle name="Input 9 2 16 2" xfId="9542" xr:uid="{00000000-0005-0000-0000-000096230000}"/>
    <cellStyle name="Input 9 2 17" xfId="9543" xr:uid="{00000000-0005-0000-0000-000097230000}"/>
    <cellStyle name="Input 9 2 17 2" xfId="9544" xr:uid="{00000000-0005-0000-0000-000098230000}"/>
    <cellStyle name="Input 9 2 18" xfId="9545" xr:uid="{00000000-0005-0000-0000-000099230000}"/>
    <cellStyle name="Input 9 2 18 2" xfId="9546" xr:uid="{00000000-0005-0000-0000-00009A230000}"/>
    <cellStyle name="Input 9 2 19" xfId="9547" xr:uid="{00000000-0005-0000-0000-00009B230000}"/>
    <cellStyle name="Input 9 2 19 2" xfId="9548" xr:uid="{00000000-0005-0000-0000-00009C230000}"/>
    <cellStyle name="Input 9 2 2" xfId="9549" xr:uid="{00000000-0005-0000-0000-00009D230000}"/>
    <cellStyle name="Input 9 2 2 10" xfId="9550" xr:uid="{00000000-0005-0000-0000-00009E230000}"/>
    <cellStyle name="Input 9 2 2 10 2" xfId="9551" xr:uid="{00000000-0005-0000-0000-00009F230000}"/>
    <cellStyle name="Input 9 2 2 11" xfId="9552" xr:uid="{00000000-0005-0000-0000-0000A0230000}"/>
    <cellStyle name="Input 9 2 2 11 2" xfId="9553" xr:uid="{00000000-0005-0000-0000-0000A1230000}"/>
    <cellStyle name="Input 9 2 2 12" xfId="9554" xr:uid="{00000000-0005-0000-0000-0000A2230000}"/>
    <cellStyle name="Input 9 2 2 12 2" xfId="9555" xr:uid="{00000000-0005-0000-0000-0000A3230000}"/>
    <cellStyle name="Input 9 2 2 13" xfId="9556" xr:uid="{00000000-0005-0000-0000-0000A4230000}"/>
    <cellStyle name="Input 9 2 2 13 2" xfId="9557" xr:uid="{00000000-0005-0000-0000-0000A5230000}"/>
    <cellStyle name="Input 9 2 2 14" xfId="9558" xr:uid="{00000000-0005-0000-0000-0000A6230000}"/>
    <cellStyle name="Input 9 2 2 14 2" xfId="9559" xr:uid="{00000000-0005-0000-0000-0000A7230000}"/>
    <cellStyle name="Input 9 2 2 15" xfId="9560" xr:uid="{00000000-0005-0000-0000-0000A8230000}"/>
    <cellStyle name="Input 9 2 2 15 2" xfId="9561" xr:uid="{00000000-0005-0000-0000-0000A9230000}"/>
    <cellStyle name="Input 9 2 2 16" xfId="9562" xr:uid="{00000000-0005-0000-0000-0000AA230000}"/>
    <cellStyle name="Input 9 2 2 16 2" xfId="9563" xr:uid="{00000000-0005-0000-0000-0000AB230000}"/>
    <cellStyle name="Input 9 2 2 17" xfId="9564" xr:uid="{00000000-0005-0000-0000-0000AC230000}"/>
    <cellStyle name="Input 9 2 2 17 2" xfId="9565" xr:uid="{00000000-0005-0000-0000-0000AD230000}"/>
    <cellStyle name="Input 9 2 2 18" xfId="9566" xr:uid="{00000000-0005-0000-0000-0000AE230000}"/>
    <cellStyle name="Input 9 2 2 18 2" xfId="9567" xr:uid="{00000000-0005-0000-0000-0000AF230000}"/>
    <cellStyle name="Input 9 2 2 19" xfId="9568" xr:uid="{00000000-0005-0000-0000-0000B0230000}"/>
    <cellStyle name="Input 9 2 2 19 2" xfId="9569" xr:uid="{00000000-0005-0000-0000-0000B1230000}"/>
    <cellStyle name="Input 9 2 2 2" xfId="9570" xr:uid="{00000000-0005-0000-0000-0000B2230000}"/>
    <cellStyle name="Input 9 2 2 2 10" xfId="9571" xr:uid="{00000000-0005-0000-0000-0000B3230000}"/>
    <cellStyle name="Input 9 2 2 2 10 2" xfId="9572" xr:uid="{00000000-0005-0000-0000-0000B4230000}"/>
    <cellStyle name="Input 9 2 2 2 11" xfId="9573" xr:uid="{00000000-0005-0000-0000-0000B5230000}"/>
    <cellStyle name="Input 9 2 2 2 11 2" xfId="9574" xr:uid="{00000000-0005-0000-0000-0000B6230000}"/>
    <cellStyle name="Input 9 2 2 2 12" xfId="9575" xr:uid="{00000000-0005-0000-0000-0000B7230000}"/>
    <cellStyle name="Input 9 2 2 2 12 2" xfId="9576" xr:uid="{00000000-0005-0000-0000-0000B8230000}"/>
    <cellStyle name="Input 9 2 2 2 13" xfId="9577" xr:uid="{00000000-0005-0000-0000-0000B9230000}"/>
    <cellStyle name="Input 9 2 2 2 13 2" xfId="9578" xr:uid="{00000000-0005-0000-0000-0000BA230000}"/>
    <cellStyle name="Input 9 2 2 2 14" xfId="9579" xr:uid="{00000000-0005-0000-0000-0000BB230000}"/>
    <cellStyle name="Input 9 2 2 2 14 2" xfId="9580" xr:uid="{00000000-0005-0000-0000-0000BC230000}"/>
    <cellStyle name="Input 9 2 2 2 15" xfId="9581" xr:uid="{00000000-0005-0000-0000-0000BD230000}"/>
    <cellStyle name="Input 9 2 2 2 15 2" xfId="9582" xr:uid="{00000000-0005-0000-0000-0000BE230000}"/>
    <cellStyle name="Input 9 2 2 2 16" xfId="9583" xr:uid="{00000000-0005-0000-0000-0000BF230000}"/>
    <cellStyle name="Input 9 2 2 2 16 2" xfId="9584" xr:uid="{00000000-0005-0000-0000-0000C0230000}"/>
    <cellStyle name="Input 9 2 2 2 17" xfId="9585" xr:uid="{00000000-0005-0000-0000-0000C1230000}"/>
    <cellStyle name="Input 9 2 2 2 17 2" xfId="9586" xr:uid="{00000000-0005-0000-0000-0000C2230000}"/>
    <cellStyle name="Input 9 2 2 2 18" xfId="9587" xr:uid="{00000000-0005-0000-0000-0000C3230000}"/>
    <cellStyle name="Input 9 2 2 2 18 2" xfId="9588" xr:uid="{00000000-0005-0000-0000-0000C4230000}"/>
    <cellStyle name="Input 9 2 2 2 19" xfId="9589" xr:uid="{00000000-0005-0000-0000-0000C5230000}"/>
    <cellStyle name="Input 9 2 2 2 2" xfId="9590" xr:uid="{00000000-0005-0000-0000-0000C6230000}"/>
    <cellStyle name="Input 9 2 2 2 2 2" xfId="9591" xr:uid="{00000000-0005-0000-0000-0000C7230000}"/>
    <cellStyle name="Input 9 2 2 2 3" xfId="9592" xr:uid="{00000000-0005-0000-0000-0000C8230000}"/>
    <cellStyle name="Input 9 2 2 2 3 2" xfId="9593" xr:uid="{00000000-0005-0000-0000-0000C9230000}"/>
    <cellStyle name="Input 9 2 2 2 4" xfId="9594" xr:uid="{00000000-0005-0000-0000-0000CA230000}"/>
    <cellStyle name="Input 9 2 2 2 4 2" xfId="9595" xr:uid="{00000000-0005-0000-0000-0000CB230000}"/>
    <cellStyle name="Input 9 2 2 2 5" xfId="9596" xr:uid="{00000000-0005-0000-0000-0000CC230000}"/>
    <cellStyle name="Input 9 2 2 2 5 2" xfId="9597" xr:uid="{00000000-0005-0000-0000-0000CD230000}"/>
    <cellStyle name="Input 9 2 2 2 6" xfId="9598" xr:uid="{00000000-0005-0000-0000-0000CE230000}"/>
    <cellStyle name="Input 9 2 2 2 6 2" xfId="9599" xr:uid="{00000000-0005-0000-0000-0000CF230000}"/>
    <cellStyle name="Input 9 2 2 2 7" xfId="9600" xr:uid="{00000000-0005-0000-0000-0000D0230000}"/>
    <cellStyle name="Input 9 2 2 2 7 2" xfId="9601" xr:uid="{00000000-0005-0000-0000-0000D1230000}"/>
    <cellStyle name="Input 9 2 2 2 8" xfId="9602" xr:uid="{00000000-0005-0000-0000-0000D2230000}"/>
    <cellStyle name="Input 9 2 2 2 8 2" xfId="9603" xr:uid="{00000000-0005-0000-0000-0000D3230000}"/>
    <cellStyle name="Input 9 2 2 2 9" xfId="9604" xr:uid="{00000000-0005-0000-0000-0000D4230000}"/>
    <cellStyle name="Input 9 2 2 2 9 2" xfId="9605" xr:uid="{00000000-0005-0000-0000-0000D5230000}"/>
    <cellStyle name="Input 9 2 2 20" xfId="9606" xr:uid="{00000000-0005-0000-0000-0000D6230000}"/>
    <cellStyle name="Input 9 2 2 3" xfId="9607" xr:uid="{00000000-0005-0000-0000-0000D7230000}"/>
    <cellStyle name="Input 9 2 2 3 10" xfId="9608" xr:uid="{00000000-0005-0000-0000-0000D8230000}"/>
    <cellStyle name="Input 9 2 2 3 10 2" xfId="9609" xr:uid="{00000000-0005-0000-0000-0000D9230000}"/>
    <cellStyle name="Input 9 2 2 3 11" xfId="9610" xr:uid="{00000000-0005-0000-0000-0000DA230000}"/>
    <cellStyle name="Input 9 2 2 3 11 2" xfId="9611" xr:uid="{00000000-0005-0000-0000-0000DB230000}"/>
    <cellStyle name="Input 9 2 2 3 12" xfId="9612" xr:uid="{00000000-0005-0000-0000-0000DC230000}"/>
    <cellStyle name="Input 9 2 2 3 12 2" xfId="9613" xr:uid="{00000000-0005-0000-0000-0000DD230000}"/>
    <cellStyle name="Input 9 2 2 3 13" xfId="9614" xr:uid="{00000000-0005-0000-0000-0000DE230000}"/>
    <cellStyle name="Input 9 2 2 3 13 2" xfId="9615" xr:uid="{00000000-0005-0000-0000-0000DF230000}"/>
    <cellStyle name="Input 9 2 2 3 14" xfId="9616" xr:uid="{00000000-0005-0000-0000-0000E0230000}"/>
    <cellStyle name="Input 9 2 2 3 14 2" xfId="9617" xr:uid="{00000000-0005-0000-0000-0000E1230000}"/>
    <cellStyle name="Input 9 2 2 3 15" xfId="9618" xr:uid="{00000000-0005-0000-0000-0000E2230000}"/>
    <cellStyle name="Input 9 2 2 3 15 2" xfId="9619" xr:uid="{00000000-0005-0000-0000-0000E3230000}"/>
    <cellStyle name="Input 9 2 2 3 16" xfId="9620" xr:uid="{00000000-0005-0000-0000-0000E4230000}"/>
    <cellStyle name="Input 9 2 2 3 16 2" xfId="9621" xr:uid="{00000000-0005-0000-0000-0000E5230000}"/>
    <cellStyle name="Input 9 2 2 3 17" xfId="9622" xr:uid="{00000000-0005-0000-0000-0000E6230000}"/>
    <cellStyle name="Input 9 2 2 3 17 2" xfId="9623" xr:uid="{00000000-0005-0000-0000-0000E7230000}"/>
    <cellStyle name="Input 9 2 2 3 18" xfId="9624" xr:uid="{00000000-0005-0000-0000-0000E8230000}"/>
    <cellStyle name="Input 9 2 2 3 18 2" xfId="9625" xr:uid="{00000000-0005-0000-0000-0000E9230000}"/>
    <cellStyle name="Input 9 2 2 3 19" xfId="9626" xr:uid="{00000000-0005-0000-0000-0000EA230000}"/>
    <cellStyle name="Input 9 2 2 3 2" xfId="9627" xr:uid="{00000000-0005-0000-0000-0000EB230000}"/>
    <cellStyle name="Input 9 2 2 3 2 2" xfId="9628" xr:uid="{00000000-0005-0000-0000-0000EC230000}"/>
    <cellStyle name="Input 9 2 2 3 3" xfId="9629" xr:uid="{00000000-0005-0000-0000-0000ED230000}"/>
    <cellStyle name="Input 9 2 2 3 3 2" xfId="9630" xr:uid="{00000000-0005-0000-0000-0000EE230000}"/>
    <cellStyle name="Input 9 2 2 3 4" xfId="9631" xr:uid="{00000000-0005-0000-0000-0000EF230000}"/>
    <cellStyle name="Input 9 2 2 3 4 2" xfId="9632" xr:uid="{00000000-0005-0000-0000-0000F0230000}"/>
    <cellStyle name="Input 9 2 2 3 5" xfId="9633" xr:uid="{00000000-0005-0000-0000-0000F1230000}"/>
    <cellStyle name="Input 9 2 2 3 5 2" xfId="9634" xr:uid="{00000000-0005-0000-0000-0000F2230000}"/>
    <cellStyle name="Input 9 2 2 3 6" xfId="9635" xr:uid="{00000000-0005-0000-0000-0000F3230000}"/>
    <cellStyle name="Input 9 2 2 3 6 2" xfId="9636" xr:uid="{00000000-0005-0000-0000-0000F4230000}"/>
    <cellStyle name="Input 9 2 2 3 7" xfId="9637" xr:uid="{00000000-0005-0000-0000-0000F5230000}"/>
    <cellStyle name="Input 9 2 2 3 7 2" xfId="9638" xr:uid="{00000000-0005-0000-0000-0000F6230000}"/>
    <cellStyle name="Input 9 2 2 3 8" xfId="9639" xr:uid="{00000000-0005-0000-0000-0000F7230000}"/>
    <cellStyle name="Input 9 2 2 3 8 2" xfId="9640" xr:uid="{00000000-0005-0000-0000-0000F8230000}"/>
    <cellStyle name="Input 9 2 2 3 9" xfId="9641" xr:uid="{00000000-0005-0000-0000-0000F9230000}"/>
    <cellStyle name="Input 9 2 2 3 9 2" xfId="9642" xr:uid="{00000000-0005-0000-0000-0000FA230000}"/>
    <cellStyle name="Input 9 2 2 4" xfId="9643" xr:uid="{00000000-0005-0000-0000-0000FB230000}"/>
    <cellStyle name="Input 9 2 2 4 10" xfId="9644" xr:uid="{00000000-0005-0000-0000-0000FC230000}"/>
    <cellStyle name="Input 9 2 2 4 10 2" xfId="9645" xr:uid="{00000000-0005-0000-0000-0000FD230000}"/>
    <cellStyle name="Input 9 2 2 4 11" xfId="9646" xr:uid="{00000000-0005-0000-0000-0000FE230000}"/>
    <cellStyle name="Input 9 2 2 4 11 2" xfId="9647" xr:uid="{00000000-0005-0000-0000-0000FF230000}"/>
    <cellStyle name="Input 9 2 2 4 12" xfId="9648" xr:uid="{00000000-0005-0000-0000-000000240000}"/>
    <cellStyle name="Input 9 2 2 4 12 2" xfId="9649" xr:uid="{00000000-0005-0000-0000-000001240000}"/>
    <cellStyle name="Input 9 2 2 4 13" xfId="9650" xr:uid="{00000000-0005-0000-0000-000002240000}"/>
    <cellStyle name="Input 9 2 2 4 13 2" xfId="9651" xr:uid="{00000000-0005-0000-0000-000003240000}"/>
    <cellStyle name="Input 9 2 2 4 14" xfId="9652" xr:uid="{00000000-0005-0000-0000-000004240000}"/>
    <cellStyle name="Input 9 2 2 4 14 2" xfId="9653" xr:uid="{00000000-0005-0000-0000-000005240000}"/>
    <cellStyle name="Input 9 2 2 4 15" xfId="9654" xr:uid="{00000000-0005-0000-0000-000006240000}"/>
    <cellStyle name="Input 9 2 2 4 15 2" xfId="9655" xr:uid="{00000000-0005-0000-0000-000007240000}"/>
    <cellStyle name="Input 9 2 2 4 16" xfId="9656" xr:uid="{00000000-0005-0000-0000-000008240000}"/>
    <cellStyle name="Input 9 2 2 4 2" xfId="9657" xr:uid="{00000000-0005-0000-0000-000009240000}"/>
    <cellStyle name="Input 9 2 2 4 2 2" xfId="9658" xr:uid="{00000000-0005-0000-0000-00000A240000}"/>
    <cellStyle name="Input 9 2 2 4 3" xfId="9659" xr:uid="{00000000-0005-0000-0000-00000B240000}"/>
    <cellStyle name="Input 9 2 2 4 3 2" xfId="9660" xr:uid="{00000000-0005-0000-0000-00000C240000}"/>
    <cellStyle name="Input 9 2 2 4 4" xfId="9661" xr:uid="{00000000-0005-0000-0000-00000D240000}"/>
    <cellStyle name="Input 9 2 2 4 4 2" xfId="9662" xr:uid="{00000000-0005-0000-0000-00000E240000}"/>
    <cellStyle name="Input 9 2 2 4 5" xfId="9663" xr:uid="{00000000-0005-0000-0000-00000F240000}"/>
    <cellStyle name="Input 9 2 2 4 5 2" xfId="9664" xr:uid="{00000000-0005-0000-0000-000010240000}"/>
    <cellStyle name="Input 9 2 2 4 6" xfId="9665" xr:uid="{00000000-0005-0000-0000-000011240000}"/>
    <cellStyle name="Input 9 2 2 4 6 2" xfId="9666" xr:uid="{00000000-0005-0000-0000-000012240000}"/>
    <cellStyle name="Input 9 2 2 4 7" xfId="9667" xr:uid="{00000000-0005-0000-0000-000013240000}"/>
    <cellStyle name="Input 9 2 2 4 7 2" xfId="9668" xr:uid="{00000000-0005-0000-0000-000014240000}"/>
    <cellStyle name="Input 9 2 2 4 8" xfId="9669" xr:uid="{00000000-0005-0000-0000-000015240000}"/>
    <cellStyle name="Input 9 2 2 4 8 2" xfId="9670" xr:uid="{00000000-0005-0000-0000-000016240000}"/>
    <cellStyle name="Input 9 2 2 4 9" xfId="9671" xr:uid="{00000000-0005-0000-0000-000017240000}"/>
    <cellStyle name="Input 9 2 2 4 9 2" xfId="9672" xr:uid="{00000000-0005-0000-0000-000018240000}"/>
    <cellStyle name="Input 9 2 2 5" xfId="9673" xr:uid="{00000000-0005-0000-0000-000019240000}"/>
    <cellStyle name="Input 9 2 2 5 10" xfId="9674" xr:uid="{00000000-0005-0000-0000-00001A240000}"/>
    <cellStyle name="Input 9 2 2 5 10 2" xfId="9675" xr:uid="{00000000-0005-0000-0000-00001B240000}"/>
    <cellStyle name="Input 9 2 2 5 11" xfId="9676" xr:uid="{00000000-0005-0000-0000-00001C240000}"/>
    <cellStyle name="Input 9 2 2 5 11 2" xfId="9677" xr:uid="{00000000-0005-0000-0000-00001D240000}"/>
    <cellStyle name="Input 9 2 2 5 12" xfId="9678" xr:uid="{00000000-0005-0000-0000-00001E240000}"/>
    <cellStyle name="Input 9 2 2 5 12 2" xfId="9679" xr:uid="{00000000-0005-0000-0000-00001F240000}"/>
    <cellStyle name="Input 9 2 2 5 13" xfId="9680" xr:uid="{00000000-0005-0000-0000-000020240000}"/>
    <cellStyle name="Input 9 2 2 5 13 2" xfId="9681" xr:uid="{00000000-0005-0000-0000-000021240000}"/>
    <cellStyle name="Input 9 2 2 5 14" xfId="9682" xr:uid="{00000000-0005-0000-0000-000022240000}"/>
    <cellStyle name="Input 9 2 2 5 14 2" xfId="9683" xr:uid="{00000000-0005-0000-0000-000023240000}"/>
    <cellStyle name="Input 9 2 2 5 15" xfId="9684" xr:uid="{00000000-0005-0000-0000-000024240000}"/>
    <cellStyle name="Input 9 2 2 5 15 2" xfId="9685" xr:uid="{00000000-0005-0000-0000-000025240000}"/>
    <cellStyle name="Input 9 2 2 5 16" xfId="9686" xr:uid="{00000000-0005-0000-0000-000026240000}"/>
    <cellStyle name="Input 9 2 2 5 2" xfId="9687" xr:uid="{00000000-0005-0000-0000-000027240000}"/>
    <cellStyle name="Input 9 2 2 5 2 2" xfId="9688" xr:uid="{00000000-0005-0000-0000-000028240000}"/>
    <cellStyle name="Input 9 2 2 5 3" xfId="9689" xr:uid="{00000000-0005-0000-0000-000029240000}"/>
    <cellStyle name="Input 9 2 2 5 3 2" xfId="9690" xr:uid="{00000000-0005-0000-0000-00002A240000}"/>
    <cellStyle name="Input 9 2 2 5 4" xfId="9691" xr:uid="{00000000-0005-0000-0000-00002B240000}"/>
    <cellStyle name="Input 9 2 2 5 4 2" xfId="9692" xr:uid="{00000000-0005-0000-0000-00002C240000}"/>
    <cellStyle name="Input 9 2 2 5 5" xfId="9693" xr:uid="{00000000-0005-0000-0000-00002D240000}"/>
    <cellStyle name="Input 9 2 2 5 5 2" xfId="9694" xr:uid="{00000000-0005-0000-0000-00002E240000}"/>
    <cellStyle name="Input 9 2 2 5 6" xfId="9695" xr:uid="{00000000-0005-0000-0000-00002F240000}"/>
    <cellStyle name="Input 9 2 2 5 6 2" xfId="9696" xr:uid="{00000000-0005-0000-0000-000030240000}"/>
    <cellStyle name="Input 9 2 2 5 7" xfId="9697" xr:uid="{00000000-0005-0000-0000-000031240000}"/>
    <cellStyle name="Input 9 2 2 5 7 2" xfId="9698" xr:uid="{00000000-0005-0000-0000-000032240000}"/>
    <cellStyle name="Input 9 2 2 5 8" xfId="9699" xr:uid="{00000000-0005-0000-0000-000033240000}"/>
    <cellStyle name="Input 9 2 2 5 8 2" xfId="9700" xr:uid="{00000000-0005-0000-0000-000034240000}"/>
    <cellStyle name="Input 9 2 2 5 9" xfId="9701" xr:uid="{00000000-0005-0000-0000-000035240000}"/>
    <cellStyle name="Input 9 2 2 5 9 2" xfId="9702" xr:uid="{00000000-0005-0000-0000-000036240000}"/>
    <cellStyle name="Input 9 2 2 6" xfId="9703" xr:uid="{00000000-0005-0000-0000-000037240000}"/>
    <cellStyle name="Input 9 2 2 6 10" xfId="9704" xr:uid="{00000000-0005-0000-0000-000038240000}"/>
    <cellStyle name="Input 9 2 2 6 10 2" xfId="9705" xr:uid="{00000000-0005-0000-0000-000039240000}"/>
    <cellStyle name="Input 9 2 2 6 11" xfId="9706" xr:uid="{00000000-0005-0000-0000-00003A240000}"/>
    <cellStyle name="Input 9 2 2 6 11 2" xfId="9707" xr:uid="{00000000-0005-0000-0000-00003B240000}"/>
    <cellStyle name="Input 9 2 2 6 12" xfId="9708" xr:uid="{00000000-0005-0000-0000-00003C240000}"/>
    <cellStyle name="Input 9 2 2 6 12 2" xfId="9709" xr:uid="{00000000-0005-0000-0000-00003D240000}"/>
    <cellStyle name="Input 9 2 2 6 13" xfId="9710" xr:uid="{00000000-0005-0000-0000-00003E240000}"/>
    <cellStyle name="Input 9 2 2 6 13 2" xfId="9711" xr:uid="{00000000-0005-0000-0000-00003F240000}"/>
    <cellStyle name="Input 9 2 2 6 14" xfId="9712" xr:uid="{00000000-0005-0000-0000-000040240000}"/>
    <cellStyle name="Input 9 2 2 6 14 2" xfId="9713" xr:uid="{00000000-0005-0000-0000-000041240000}"/>
    <cellStyle name="Input 9 2 2 6 15" xfId="9714" xr:uid="{00000000-0005-0000-0000-000042240000}"/>
    <cellStyle name="Input 9 2 2 6 2" xfId="9715" xr:uid="{00000000-0005-0000-0000-000043240000}"/>
    <cellStyle name="Input 9 2 2 6 2 2" xfId="9716" xr:uid="{00000000-0005-0000-0000-000044240000}"/>
    <cellStyle name="Input 9 2 2 6 3" xfId="9717" xr:uid="{00000000-0005-0000-0000-000045240000}"/>
    <cellStyle name="Input 9 2 2 6 3 2" xfId="9718" xr:uid="{00000000-0005-0000-0000-000046240000}"/>
    <cellStyle name="Input 9 2 2 6 4" xfId="9719" xr:uid="{00000000-0005-0000-0000-000047240000}"/>
    <cellStyle name="Input 9 2 2 6 4 2" xfId="9720" xr:uid="{00000000-0005-0000-0000-000048240000}"/>
    <cellStyle name="Input 9 2 2 6 5" xfId="9721" xr:uid="{00000000-0005-0000-0000-000049240000}"/>
    <cellStyle name="Input 9 2 2 6 5 2" xfId="9722" xr:uid="{00000000-0005-0000-0000-00004A240000}"/>
    <cellStyle name="Input 9 2 2 6 6" xfId="9723" xr:uid="{00000000-0005-0000-0000-00004B240000}"/>
    <cellStyle name="Input 9 2 2 6 6 2" xfId="9724" xr:uid="{00000000-0005-0000-0000-00004C240000}"/>
    <cellStyle name="Input 9 2 2 6 7" xfId="9725" xr:uid="{00000000-0005-0000-0000-00004D240000}"/>
    <cellStyle name="Input 9 2 2 6 7 2" xfId="9726" xr:uid="{00000000-0005-0000-0000-00004E240000}"/>
    <cellStyle name="Input 9 2 2 6 8" xfId="9727" xr:uid="{00000000-0005-0000-0000-00004F240000}"/>
    <cellStyle name="Input 9 2 2 6 8 2" xfId="9728" xr:uid="{00000000-0005-0000-0000-000050240000}"/>
    <cellStyle name="Input 9 2 2 6 9" xfId="9729" xr:uid="{00000000-0005-0000-0000-000051240000}"/>
    <cellStyle name="Input 9 2 2 6 9 2" xfId="9730" xr:uid="{00000000-0005-0000-0000-000052240000}"/>
    <cellStyle name="Input 9 2 2 7" xfId="9731" xr:uid="{00000000-0005-0000-0000-000053240000}"/>
    <cellStyle name="Input 9 2 2 7 2" xfId="9732" xr:uid="{00000000-0005-0000-0000-000054240000}"/>
    <cellStyle name="Input 9 2 2 8" xfId="9733" xr:uid="{00000000-0005-0000-0000-000055240000}"/>
    <cellStyle name="Input 9 2 2 8 2" xfId="9734" xr:uid="{00000000-0005-0000-0000-000056240000}"/>
    <cellStyle name="Input 9 2 2 9" xfId="9735" xr:uid="{00000000-0005-0000-0000-000057240000}"/>
    <cellStyle name="Input 9 2 2 9 2" xfId="9736" xr:uid="{00000000-0005-0000-0000-000058240000}"/>
    <cellStyle name="Input 9 2 20" xfId="9737" xr:uid="{00000000-0005-0000-0000-000059240000}"/>
    <cellStyle name="Input 9 2 20 2" xfId="9738" xr:uid="{00000000-0005-0000-0000-00005A240000}"/>
    <cellStyle name="Input 9 2 21" xfId="9739" xr:uid="{00000000-0005-0000-0000-00005B240000}"/>
    <cellStyle name="Input 9 2 21 2" xfId="9740" xr:uid="{00000000-0005-0000-0000-00005C240000}"/>
    <cellStyle name="Input 9 2 22" xfId="9741" xr:uid="{00000000-0005-0000-0000-00005D240000}"/>
    <cellStyle name="Input 9 2 22 2" xfId="9742" xr:uid="{00000000-0005-0000-0000-00005E240000}"/>
    <cellStyle name="Input 9 2 23" xfId="9743" xr:uid="{00000000-0005-0000-0000-00005F240000}"/>
    <cellStyle name="Input 9 2 23 2" xfId="9744" xr:uid="{00000000-0005-0000-0000-000060240000}"/>
    <cellStyle name="Input 9 2 24" xfId="9745" xr:uid="{00000000-0005-0000-0000-000061240000}"/>
    <cellStyle name="Input 9 2 24 2" xfId="9746" xr:uid="{00000000-0005-0000-0000-000062240000}"/>
    <cellStyle name="Input 9 2 25" xfId="9747" xr:uid="{00000000-0005-0000-0000-000063240000}"/>
    <cellStyle name="Input 9 2 25 2" xfId="9748" xr:uid="{00000000-0005-0000-0000-000064240000}"/>
    <cellStyle name="Input 9 2 26" xfId="9749" xr:uid="{00000000-0005-0000-0000-000065240000}"/>
    <cellStyle name="Input 9 2 26 2" xfId="9750" xr:uid="{00000000-0005-0000-0000-000066240000}"/>
    <cellStyle name="Input 9 2 27" xfId="9751" xr:uid="{00000000-0005-0000-0000-000067240000}"/>
    <cellStyle name="Input 9 2 3" xfId="9752" xr:uid="{00000000-0005-0000-0000-000068240000}"/>
    <cellStyle name="Input 9 2 3 10" xfId="9753" xr:uid="{00000000-0005-0000-0000-000069240000}"/>
    <cellStyle name="Input 9 2 3 10 2" xfId="9754" xr:uid="{00000000-0005-0000-0000-00006A240000}"/>
    <cellStyle name="Input 9 2 3 11" xfId="9755" xr:uid="{00000000-0005-0000-0000-00006B240000}"/>
    <cellStyle name="Input 9 2 3 11 2" xfId="9756" xr:uid="{00000000-0005-0000-0000-00006C240000}"/>
    <cellStyle name="Input 9 2 3 12" xfId="9757" xr:uid="{00000000-0005-0000-0000-00006D240000}"/>
    <cellStyle name="Input 9 2 3 12 2" xfId="9758" xr:uid="{00000000-0005-0000-0000-00006E240000}"/>
    <cellStyle name="Input 9 2 3 13" xfId="9759" xr:uid="{00000000-0005-0000-0000-00006F240000}"/>
    <cellStyle name="Input 9 2 3 13 2" xfId="9760" xr:uid="{00000000-0005-0000-0000-000070240000}"/>
    <cellStyle name="Input 9 2 3 14" xfId="9761" xr:uid="{00000000-0005-0000-0000-000071240000}"/>
    <cellStyle name="Input 9 2 3 14 2" xfId="9762" xr:uid="{00000000-0005-0000-0000-000072240000}"/>
    <cellStyle name="Input 9 2 3 15" xfId="9763" xr:uid="{00000000-0005-0000-0000-000073240000}"/>
    <cellStyle name="Input 9 2 3 15 2" xfId="9764" xr:uid="{00000000-0005-0000-0000-000074240000}"/>
    <cellStyle name="Input 9 2 3 16" xfId="9765" xr:uid="{00000000-0005-0000-0000-000075240000}"/>
    <cellStyle name="Input 9 2 3 16 2" xfId="9766" xr:uid="{00000000-0005-0000-0000-000076240000}"/>
    <cellStyle name="Input 9 2 3 17" xfId="9767" xr:uid="{00000000-0005-0000-0000-000077240000}"/>
    <cellStyle name="Input 9 2 3 17 2" xfId="9768" xr:uid="{00000000-0005-0000-0000-000078240000}"/>
    <cellStyle name="Input 9 2 3 18" xfId="9769" xr:uid="{00000000-0005-0000-0000-000079240000}"/>
    <cellStyle name="Input 9 2 3 18 2" xfId="9770" xr:uid="{00000000-0005-0000-0000-00007A240000}"/>
    <cellStyle name="Input 9 2 3 19" xfId="9771" xr:uid="{00000000-0005-0000-0000-00007B240000}"/>
    <cellStyle name="Input 9 2 3 19 2" xfId="9772" xr:uid="{00000000-0005-0000-0000-00007C240000}"/>
    <cellStyle name="Input 9 2 3 2" xfId="9773" xr:uid="{00000000-0005-0000-0000-00007D240000}"/>
    <cellStyle name="Input 9 2 3 2 10" xfId="9774" xr:uid="{00000000-0005-0000-0000-00007E240000}"/>
    <cellStyle name="Input 9 2 3 2 10 2" xfId="9775" xr:uid="{00000000-0005-0000-0000-00007F240000}"/>
    <cellStyle name="Input 9 2 3 2 11" xfId="9776" xr:uid="{00000000-0005-0000-0000-000080240000}"/>
    <cellStyle name="Input 9 2 3 2 11 2" xfId="9777" xr:uid="{00000000-0005-0000-0000-000081240000}"/>
    <cellStyle name="Input 9 2 3 2 12" xfId="9778" xr:uid="{00000000-0005-0000-0000-000082240000}"/>
    <cellStyle name="Input 9 2 3 2 12 2" xfId="9779" xr:uid="{00000000-0005-0000-0000-000083240000}"/>
    <cellStyle name="Input 9 2 3 2 13" xfId="9780" xr:uid="{00000000-0005-0000-0000-000084240000}"/>
    <cellStyle name="Input 9 2 3 2 13 2" xfId="9781" xr:uid="{00000000-0005-0000-0000-000085240000}"/>
    <cellStyle name="Input 9 2 3 2 14" xfId="9782" xr:uid="{00000000-0005-0000-0000-000086240000}"/>
    <cellStyle name="Input 9 2 3 2 14 2" xfId="9783" xr:uid="{00000000-0005-0000-0000-000087240000}"/>
    <cellStyle name="Input 9 2 3 2 15" xfId="9784" xr:uid="{00000000-0005-0000-0000-000088240000}"/>
    <cellStyle name="Input 9 2 3 2 15 2" xfId="9785" xr:uid="{00000000-0005-0000-0000-000089240000}"/>
    <cellStyle name="Input 9 2 3 2 16" xfId="9786" xr:uid="{00000000-0005-0000-0000-00008A240000}"/>
    <cellStyle name="Input 9 2 3 2 16 2" xfId="9787" xr:uid="{00000000-0005-0000-0000-00008B240000}"/>
    <cellStyle name="Input 9 2 3 2 17" xfId="9788" xr:uid="{00000000-0005-0000-0000-00008C240000}"/>
    <cellStyle name="Input 9 2 3 2 17 2" xfId="9789" xr:uid="{00000000-0005-0000-0000-00008D240000}"/>
    <cellStyle name="Input 9 2 3 2 18" xfId="9790" xr:uid="{00000000-0005-0000-0000-00008E240000}"/>
    <cellStyle name="Input 9 2 3 2 18 2" xfId="9791" xr:uid="{00000000-0005-0000-0000-00008F240000}"/>
    <cellStyle name="Input 9 2 3 2 19" xfId="9792" xr:uid="{00000000-0005-0000-0000-000090240000}"/>
    <cellStyle name="Input 9 2 3 2 2" xfId="9793" xr:uid="{00000000-0005-0000-0000-000091240000}"/>
    <cellStyle name="Input 9 2 3 2 2 2" xfId="9794" xr:uid="{00000000-0005-0000-0000-000092240000}"/>
    <cellStyle name="Input 9 2 3 2 3" xfId="9795" xr:uid="{00000000-0005-0000-0000-000093240000}"/>
    <cellStyle name="Input 9 2 3 2 3 2" xfId="9796" xr:uid="{00000000-0005-0000-0000-000094240000}"/>
    <cellStyle name="Input 9 2 3 2 4" xfId="9797" xr:uid="{00000000-0005-0000-0000-000095240000}"/>
    <cellStyle name="Input 9 2 3 2 4 2" xfId="9798" xr:uid="{00000000-0005-0000-0000-000096240000}"/>
    <cellStyle name="Input 9 2 3 2 5" xfId="9799" xr:uid="{00000000-0005-0000-0000-000097240000}"/>
    <cellStyle name="Input 9 2 3 2 5 2" xfId="9800" xr:uid="{00000000-0005-0000-0000-000098240000}"/>
    <cellStyle name="Input 9 2 3 2 6" xfId="9801" xr:uid="{00000000-0005-0000-0000-000099240000}"/>
    <cellStyle name="Input 9 2 3 2 6 2" xfId="9802" xr:uid="{00000000-0005-0000-0000-00009A240000}"/>
    <cellStyle name="Input 9 2 3 2 7" xfId="9803" xr:uid="{00000000-0005-0000-0000-00009B240000}"/>
    <cellStyle name="Input 9 2 3 2 7 2" xfId="9804" xr:uid="{00000000-0005-0000-0000-00009C240000}"/>
    <cellStyle name="Input 9 2 3 2 8" xfId="9805" xr:uid="{00000000-0005-0000-0000-00009D240000}"/>
    <cellStyle name="Input 9 2 3 2 8 2" xfId="9806" xr:uid="{00000000-0005-0000-0000-00009E240000}"/>
    <cellStyle name="Input 9 2 3 2 9" xfId="9807" xr:uid="{00000000-0005-0000-0000-00009F240000}"/>
    <cellStyle name="Input 9 2 3 2 9 2" xfId="9808" xr:uid="{00000000-0005-0000-0000-0000A0240000}"/>
    <cellStyle name="Input 9 2 3 20" xfId="9809" xr:uid="{00000000-0005-0000-0000-0000A1240000}"/>
    <cellStyle name="Input 9 2 3 3" xfId="9810" xr:uid="{00000000-0005-0000-0000-0000A2240000}"/>
    <cellStyle name="Input 9 2 3 3 10" xfId="9811" xr:uid="{00000000-0005-0000-0000-0000A3240000}"/>
    <cellStyle name="Input 9 2 3 3 10 2" xfId="9812" xr:uid="{00000000-0005-0000-0000-0000A4240000}"/>
    <cellStyle name="Input 9 2 3 3 11" xfId="9813" xr:uid="{00000000-0005-0000-0000-0000A5240000}"/>
    <cellStyle name="Input 9 2 3 3 11 2" xfId="9814" xr:uid="{00000000-0005-0000-0000-0000A6240000}"/>
    <cellStyle name="Input 9 2 3 3 12" xfId="9815" xr:uid="{00000000-0005-0000-0000-0000A7240000}"/>
    <cellStyle name="Input 9 2 3 3 12 2" xfId="9816" xr:uid="{00000000-0005-0000-0000-0000A8240000}"/>
    <cellStyle name="Input 9 2 3 3 13" xfId="9817" xr:uid="{00000000-0005-0000-0000-0000A9240000}"/>
    <cellStyle name="Input 9 2 3 3 13 2" xfId="9818" xr:uid="{00000000-0005-0000-0000-0000AA240000}"/>
    <cellStyle name="Input 9 2 3 3 14" xfId="9819" xr:uid="{00000000-0005-0000-0000-0000AB240000}"/>
    <cellStyle name="Input 9 2 3 3 14 2" xfId="9820" xr:uid="{00000000-0005-0000-0000-0000AC240000}"/>
    <cellStyle name="Input 9 2 3 3 15" xfId="9821" xr:uid="{00000000-0005-0000-0000-0000AD240000}"/>
    <cellStyle name="Input 9 2 3 3 15 2" xfId="9822" xr:uid="{00000000-0005-0000-0000-0000AE240000}"/>
    <cellStyle name="Input 9 2 3 3 16" xfId="9823" xr:uid="{00000000-0005-0000-0000-0000AF240000}"/>
    <cellStyle name="Input 9 2 3 3 16 2" xfId="9824" xr:uid="{00000000-0005-0000-0000-0000B0240000}"/>
    <cellStyle name="Input 9 2 3 3 17" xfId="9825" xr:uid="{00000000-0005-0000-0000-0000B1240000}"/>
    <cellStyle name="Input 9 2 3 3 17 2" xfId="9826" xr:uid="{00000000-0005-0000-0000-0000B2240000}"/>
    <cellStyle name="Input 9 2 3 3 18" xfId="9827" xr:uid="{00000000-0005-0000-0000-0000B3240000}"/>
    <cellStyle name="Input 9 2 3 3 18 2" xfId="9828" xr:uid="{00000000-0005-0000-0000-0000B4240000}"/>
    <cellStyle name="Input 9 2 3 3 19" xfId="9829" xr:uid="{00000000-0005-0000-0000-0000B5240000}"/>
    <cellStyle name="Input 9 2 3 3 2" xfId="9830" xr:uid="{00000000-0005-0000-0000-0000B6240000}"/>
    <cellStyle name="Input 9 2 3 3 2 2" xfId="9831" xr:uid="{00000000-0005-0000-0000-0000B7240000}"/>
    <cellStyle name="Input 9 2 3 3 3" xfId="9832" xr:uid="{00000000-0005-0000-0000-0000B8240000}"/>
    <cellStyle name="Input 9 2 3 3 3 2" xfId="9833" xr:uid="{00000000-0005-0000-0000-0000B9240000}"/>
    <cellStyle name="Input 9 2 3 3 4" xfId="9834" xr:uid="{00000000-0005-0000-0000-0000BA240000}"/>
    <cellStyle name="Input 9 2 3 3 4 2" xfId="9835" xr:uid="{00000000-0005-0000-0000-0000BB240000}"/>
    <cellStyle name="Input 9 2 3 3 5" xfId="9836" xr:uid="{00000000-0005-0000-0000-0000BC240000}"/>
    <cellStyle name="Input 9 2 3 3 5 2" xfId="9837" xr:uid="{00000000-0005-0000-0000-0000BD240000}"/>
    <cellStyle name="Input 9 2 3 3 6" xfId="9838" xr:uid="{00000000-0005-0000-0000-0000BE240000}"/>
    <cellStyle name="Input 9 2 3 3 6 2" xfId="9839" xr:uid="{00000000-0005-0000-0000-0000BF240000}"/>
    <cellStyle name="Input 9 2 3 3 7" xfId="9840" xr:uid="{00000000-0005-0000-0000-0000C0240000}"/>
    <cellStyle name="Input 9 2 3 3 7 2" xfId="9841" xr:uid="{00000000-0005-0000-0000-0000C1240000}"/>
    <cellStyle name="Input 9 2 3 3 8" xfId="9842" xr:uid="{00000000-0005-0000-0000-0000C2240000}"/>
    <cellStyle name="Input 9 2 3 3 8 2" xfId="9843" xr:uid="{00000000-0005-0000-0000-0000C3240000}"/>
    <cellStyle name="Input 9 2 3 3 9" xfId="9844" xr:uid="{00000000-0005-0000-0000-0000C4240000}"/>
    <cellStyle name="Input 9 2 3 3 9 2" xfId="9845" xr:uid="{00000000-0005-0000-0000-0000C5240000}"/>
    <cellStyle name="Input 9 2 3 4" xfId="9846" xr:uid="{00000000-0005-0000-0000-0000C6240000}"/>
    <cellStyle name="Input 9 2 3 4 10" xfId="9847" xr:uid="{00000000-0005-0000-0000-0000C7240000}"/>
    <cellStyle name="Input 9 2 3 4 10 2" xfId="9848" xr:uid="{00000000-0005-0000-0000-0000C8240000}"/>
    <cellStyle name="Input 9 2 3 4 11" xfId="9849" xr:uid="{00000000-0005-0000-0000-0000C9240000}"/>
    <cellStyle name="Input 9 2 3 4 11 2" xfId="9850" xr:uid="{00000000-0005-0000-0000-0000CA240000}"/>
    <cellStyle name="Input 9 2 3 4 12" xfId="9851" xr:uid="{00000000-0005-0000-0000-0000CB240000}"/>
    <cellStyle name="Input 9 2 3 4 12 2" xfId="9852" xr:uid="{00000000-0005-0000-0000-0000CC240000}"/>
    <cellStyle name="Input 9 2 3 4 13" xfId="9853" xr:uid="{00000000-0005-0000-0000-0000CD240000}"/>
    <cellStyle name="Input 9 2 3 4 13 2" xfId="9854" xr:uid="{00000000-0005-0000-0000-0000CE240000}"/>
    <cellStyle name="Input 9 2 3 4 14" xfId="9855" xr:uid="{00000000-0005-0000-0000-0000CF240000}"/>
    <cellStyle name="Input 9 2 3 4 14 2" xfId="9856" xr:uid="{00000000-0005-0000-0000-0000D0240000}"/>
    <cellStyle name="Input 9 2 3 4 15" xfId="9857" xr:uid="{00000000-0005-0000-0000-0000D1240000}"/>
    <cellStyle name="Input 9 2 3 4 15 2" xfId="9858" xr:uid="{00000000-0005-0000-0000-0000D2240000}"/>
    <cellStyle name="Input 9 2 3 4 16" xfId="9859" xr:uid="{00000000-0005-0000-0000-0000D3240000}"/>
    <cellStyle name="Input 9 2 3 4 2" xfId="9860" xr:uid="{00000000-0005-0000-0000-0000D4240000}"/>
    <cellStyle name="Input 9 2 3 4 2 2" xfId="9861" xr:uid="{00000000-0005-0000-0000-0000D5240000}"/>
    <cellStyle name="Input 9 2 3 4 3" xfId="9862" xr:uid="{00000000-0005-0000-0000-0000D6240000}"/>
    <cellStyle name="Input 9 2 3 4 3 2" xfId="9863" xr:uid="{00000000-0005-0000-0000-0000D7240000}"/>
    <cellStyle name="Input 9 2 3 4 4" xfId="9864" xr:uid="{00000000-0005-0000-0000-0000D8240000}"/>
    <cellStyle name="Input 9 2 3 4 4 2" xfId="9865" xr:uid="{00000000-0005-0000-0000-0000D9240000}"/>
    <cellStyle name="Input 9 2 3 4 5" xfId="9866" xr:uid="{00000000-0005-0000-0000-0000DA240000}"/>
    <cellStyle name="Input 9 2 3 4 5 2" xfId="9867" xr:uid="{00000000-0005-0000-0000-0000DB240000}"/>
    <cellStyle name="Input 9 2 3 4 6" xfId="9868" xr:uid="{00000000-0005-0000-0000-0000DC240000}"/>
    <cellStyle name="Input 9 2 3 4 6 2" xfId="9869" xr:uid="{00000000-0005-0000-0000-0000DD240000}"/>
    <cellStyle name="Input 9 2 3 4 7" xfId="9870" xr:uid="{00000000-0005-0000-0000-0000DE240000}"/>
    <cellStyle name="Input 9 2 3 4 7 2" xfId="9871" xr:uid="{00000000-0005-0000-0000-0000DF240000}"/>
    <cellStyle name="Input 9 2 3 4 8" xfId="9872" xr:uid="{00000000-0005-0000-0000-0000E0240000}"/>
    <cellStyle name="Input 9 2 3 4 8 2" xfId="9873" xr:uid="{00000000-0005-0000-0000-0000E1240000}"/>
    <cellStyle name="Input 9 2 3 4 9" xfId="9874" xr:uid="{00000000-0005-0000-0000-0000E2240000}"/>
    <cellStyle name="Input 9 2 3 4 9 2" xfId="9875" xr:uid="{00000000-0005-0000-0000-0000E3240000}"/>
    <cellStyle name="Input 9 2 3 5" xfId="9876" xr:uid="{00000000-0005-0000-0000-0000E4240000}"/>
    <cellStyle name="Input 9 2 3 5 10" xfId="9877" xr:uid="{00000000-0005-0000-0000-0000E5240000}"/>
    <cellStyle name="Input 9 2 3 5 10 2" xfId="9878" xr:uid="{00000000-0005-0000-0000-0000E6240000}"/>
    <cellStyle name="Input 9 2 3 5 11" xfId="9879" xr:uid="{00000000-0005-0000-0000-0000E7240000}"/>
    <cellStyle name="Input 9 2 3 5 11 2" xfId="9880" xr:uid="{00000000-0005-0000-0000-0000E8240000}"/>
    <cellStyle name="Input 9 2 3 5 12" xfId="9881" xr:uid="{00000000-0005-0000-0000-0000E9240000}"/>
    <cellStyle name="Input 9 2 3 5 12 2" xfId="9882" xr:uid="{00000000-0005-0000-0000-0000EA240000}"/>
    <cellStyle name="Input 9 2 3 5 13" xfId="9883" xr:uid="{00000000-0005-0000-0000-0000EB240000}"/>
    <cellStyle name="Input 9 2 3 5 13 2" xfId="9884" xr:uid="{00000000-0005-0000-0000-0000EC240000}"/>
    <cellStyle name="Input 9 2 3 5 14" xfId="9885" xr:uid="{00000000-0005-0000-0000-0000ED240000}"/>
    <cellStyle name="Input 9 2 3 5 14 2" xfId="9886" xr:uid="{00000000-0005-0000-0000-0000EE240000}"/>
    <cellStyle name="Input 9 2 3 5 15" xfId="9887" xr:uid="{00000000-0005-0000-0000-0000EF240000}"/>
    <cellStyle name="Input 9 2 3 5 15 2" xfId="9888" xr:uid="{00000000-0005-0000-0000-0000F0240000}"/>
    <cellStyle name="Input 9 2 3 5 16" xfId="9889" xr:uid="{00000000-0005-0000-0000-0000F1240000}"/>
    <cellStyle name="Input 9 2 3 5 2" xfId="9890" xr:uid="{00000000-0005-0000-0000-0000F2240000}"/>
    <cellStyle name="Input 9 2 3 5 2 2" xfId="9891" xr:uid="{00000000-0005-0000-0000-0000F3240000}"/>
    <cellStyle name="Input 9 2 3 5 3" xfId="9892" xr:uid="{00000000-0005-0000-0000-0000F4240000}"/>
    <cellStyle name="Input 9 2 3 5 3 2" xfId="9893" xr:uid="{00000000-0005-0000-0000-0000F5240000}"/>
    <cellStyle name="Input 9 2 3 5 4" xfId="9894" xr:uid="{00000000-0005-0000-0000-0000F6240000}"/>
    <cellStyle name="Input 9 2 3 5 4 2" xfId="9895" xr:uid="{00000000-0005-0000-0000-0000F7240000}"/>
    <cellStyle name="Input 9 2 3 5 5" xfId="9896" xr:uid="{00000000-0005-0000-0000-0000F8240000}"/>
    <cellStyle name="Input 9 2 3 5 5 2" xfId="9897" xr:uid="{00000000-0005-0000-0000-0000F9240000}"/>
    <cellStyle name="Input 9 2 3 5 6" xfId="9898" xr:uid="{00000000-0005-0000-0000-0000FA240000}"/>
    <cellStyle name="Input 9 2 3 5 6 2" xfId="9899" xr:uid="{00000000-0005-0000-0000-0000FB240000}"/>
    <cellStyle name="Input 9 2 3 5 7" xfId="9900" xr:uid="{00000000-0005-0000-0000-0000FC240000}"/>
    <cellStyle name="Input 9 2 3 5 7 2" xfId="9901" xr:uid="{00000000-0005-0000-0000-0000FD240000}"/>
    <cellStyle name="Input 9 2 3 5 8" xfId="9902" xr:uid="{00000000-0005-0000-0000-0000FE240000}"/>
    <cellStyle name="Input 9 2 3 5 8 2" xfId="9903" xr:uid="{00000000-0005-0000-0000-0000FF240000}"/>
    <cellStyle name="Input 9 2 3 5 9" xfId="9904" xr:uid="{00000000-0005-0000-0000-000000250000}"/>
    <cellStyle name="Input 9 2 3 5 9 2" xfId="9905" xr:uid="{00000000-0005-0000-0000-000001250000}"/>
    <cellStyle name="Input 9 2 3 6" xfId="9906" xr:uid="{00000000-0005-0000-0000-000002250000}"/>
    <cellStyle name="Input 9 2 3 6 10" xfId="9907" xr:uid="{00000000-0005-0000-0000-000003250000}"/>
    <cellStyle name="Input 9 2 3 6 10 2" xfId="9908" xr:uid="{00000000-0005-0000-0000-000004250000}"/>
    <cellStyle name="Input 9 2 3 6 11" xfId="9909" xr:uid="{00000000-0005-0000-0000-000005250000}"/>
    <cellStyle name="Input 9 2 3 6 11 2" xfId="9910" xr:uid="{00000000-0005-0000-0000-000006250000}"/>
    <cellStyle name="Input 9 2 3 6 12" xfId="9911" xr:uid="{00000000-0005-0000-0000-000007250000}"/>
    <cellStyle name="Input 9 2 3 6 12 2" xfId="9912" xr:uid="{00000000-0005-0000-0000-000008250000}"/>
    <cellStyle name="Input 9 2 3 6 13" xfId="9913" xr:uid="{00000000-0005-0000-0000-000009250000}"/>
    <cellStyle name="Input 9 2 3 6 13 2" xfId="9914" xr:uid="{00000000-0005-0000-0000-00000A250000}"/>
    <cellStyle name="Input 9 2 3 6 14" xfId="9915" xr:uid="{00000000-0005-0000-0000-00000B250000}"/>
    <cellStyle name="Input 9 2 3 6 14 2" xfId="9916" xr:uid="{00000000-0005-0000-0000-00000C250000}"/>
    <cellStyle name="Input 9 2 3 6 15" xfId="9917" xr:uid="{00000000-0005-0000-0000-00000D250000}"/>
    <cellStyle name="Input 9 2 3 6 2" xfId="9918" xr:uid="{00000000-0005-0000-0000-00000E250000}"/>
    <cellStyle name="Input 9 2 3 6 2 2" xfId="9919" xr:uid="{00000000-0005-0000-0000-00000F250000}"/>
    <cellStyle name="Input 9 2 3 6 3" xfId="9920" xr:uid="{00000000-0005-0000-0000-000010250000}"/>
    <cellStyle name="Input 9 2 3 6 3 2" xfId="9921" xr:uid="{00000000-0005-0000-0000-000011250000}"/>
    <cellStyle name="Input 9 2 3 6 4" xfId="9922" xr:uid="{00000000-0005-0000-0000-000012250000}"/>
    <cellStyle name="Input 9 2 3 6 4 2" xfId="9923" xr:uid="{00000000-0005-0000-0000-000013250000}"/>
    <cellStyle name="Input 9 2 3 6 5" xfId="9924" xr:uid="{00000000-0005-0000-0000-000014250000}"/>
    <cellStyle name="Input 9 2 3 6 5 2" xfId="9925" xr:uid="{00000000-0005-0000-0000-000015250000}"/>
    <cellStyle name="Input 9 2 3 6 6" xfId="9926" xr:uid="{00000000-0005-0000-0000-000016250000}"/>
    <cellStyle name="Input 9 2 3 6 6 2" xfId="9927" xr:uid="{00000000-0005-0000-0000-000017250000}"/>
    <cellStyle name="Input 9 2 3 6 7" xfId="9928" xr:uid="{00000000-0005-0000-0000-000018250000}"/>
    <cellStyle name="Input 9 2 3 6 7 2" xfId="9929" xr:uid="{00000000-0005-0000-0000-000019250000}"/>
    <cellStyle name="Input 9 2 3 6 8" xfId="9930" xr:uid="{00000000-0005-0000-0000-00001A250000}"/>
    <cellStyle name="Input 9 2 3 6 8 2" xfId="9931" xr:uid="{00000000-0005-0000-0000-00001B250000}"/>
    <cellStyle name="Input 9 2 3 6 9" xfId="9932" xr:uid="{00000000-0005-0000-0000-00001C250000}"/>
    <cellStyle name="Input 9 2 3 6 9 2" xfId="9933" xr:uid="{00000000-0005-0000-0000-00001D250000}"/>
    <cellStyle name="Input 9 2 3 7" xfId="9934" xr:uid="{00000000-0005-0000-0000-00001E250000}"/>
    <cellStyle name="Input 9 2 3 7 2" xfId="9935" xr:uid="{00000000-0005-0000-0000-00001F250000}"/>
    <cellStyle name="Input 9 2 3 8" xfId="9936" xr:uid="{00000000-0005-0000-0000-000020250000}"/>
    <cellStyle name="Input 9 2 3 8 2" xfId="9937" xr:uid="{00000000-0005-0000-0000-000021250000}"/>
    <cellStyle name="Input 9 2 3 9" xfId="9938" xr:uid="{00000000-0005-0000-0000-000022250000}"/>
    <cellStyle name="Input 9 2 3 9 2" xfId="9939" xr:uid="{00000000-0005-0000-0000-000023250000}"/>
    <cellStyle name="Input 9 2 4" xfId="9940" xr:uid="{00000000-0005-0000-0000-000024250000}"/>
    <cellStyle name="Input 9 2 4 10" xfId="9941" xr:uid="{00000000-0005-0000-0000-000025250000}"/>
    <cellStyle name="Input 9 2 4 10 2" xfId="9942" xr:uid="{00000000-0005-0000-0000-000026250000}"/>
    <cellStyle name="Input 9 2 4 11" xfId="9943" xr:uid="{00000000-0005-0000-0000-000027250000}"/>
    <cellStyle name="Input 9 2 4 11 2" xfId="9944" xr:uid="{00000000-0005-0000-0000-000028250000}"/>
    <cellStyle name="Input 9 2 4 12" xfId="9945" xr:uid="{00000000-0005-0000-0000-000029250000}"/>
    <cellStyle name="Input 9 2 4 12 2" xfId="9946" xr:uid="{00000000-0005-0000-0000-00002A250000}"/>
    <cellStyle name="Input 9 2 4 13" xfId="9947" xr:uid="{00000000-0005-0000-0000-00002B250000}"/>
    <cellStyle name="Input 9 2 4 13 2" xfId="9948" xr:uid="{00000000-0005-0000-0000-00002C250000}"/>
    <cellStyle name="Input 9 2 4 14" xfId="9949" xr:uid="{00000000-0005-0000-0000-00002D250000}"/>
    <cellStyle name="Input 9 2 4 14 2" xfId="9950" xr:uid="{00000000-0005-0000-0000-00002E250000}"/>
    <cellStyle name="Input 9 2 4 15" xfId="9951" xr:uid="{00000000-0005-0000-0000-00002F250000}"/>
    <cellStyle name="Input 9 2 4 15 2" xfId="9952" xr:uid="{00000000-0005-0000-0000-000030250000}"/>
    <cellStyle name="Input 9 2 4 16" xfId="9953" xr:uid="{00000000-0005-0000-0000-000031250000}"/>
    <cellStyle name="Input 9 2 4 16 2" xfId="9954" xr:uid="{00000000-0005-0000-0000-000032250000}"/>
    <cellStyle name="Input 9 2 4 17" xfId="9955" xr:uid="{00000000-0005-0000-0000-000033250000}"/>
    <cellStyle name="Input 9 2 4 17 2" xfId="9956" xr:uid="{00000000-0005-0000-0000-000034250000}"/>
    <cellStyle name="Input 9 2 4 18" xfId="9957" xr:uid="{00000000-0005-0000-0000-000035250000}"/>
    <cellStyle name="Input 9 2 4 18 2" xfId="9958" xr:uid="{00000000-0005-0000-0000-000036250000}"/>
    <cellStyle name="Input 9 2 4 19" xfId="9959" xr:uid="{00000000-0005-0000-0000-000037250000}"/>
    <cellStyle name="Input 9 2 4 19 2" xfId="9960" xr:uid="{00000000-0005-0000-0000-000038250000}"/>
    <cellStyle name="Input 9 2 4 2" xfId="9961" xr:uid="{00000000-0005-0000-0000-000039250000}"/>
    <cellStyle name="Input 9 2 4 2 10" xfId="9962" xr:uid="{00000000-0005-0000-0000-00003A250000}"/>
    <cellStyle name="Input 9 2 4 2 10 2" xfId="9963" xr:uid="{00000000-0005-0000-0000-00003B250000}"/>
    <cellStyle name="Input 9 2 4 2 11" xfId="9964" xr:uid="{00000000-0005-0000-0000-00003C250000}"/>
    <cellStyle name="Input 9 2 4 2 11 2" xfId="9965" xr:uid="{00000000-0005-0000-0000-00003D250000}"/>
    <cellStyle name="Input 9 2 4 2 12" xfId="9966" xr:uid="{00000000-0005-0000-0000-00003E250000}"/>
    <cellStyle name="Input 9 2 4 2 12 2" xfId="9967" xr:uid="{00000000-0005-0000-0000-00003F250000}"/>
    <cellStyle name="Input 9 2 4 2 13" xfId="9968" xr:uid="{00000000-0005-0000-0000-000040250000}"/>
    <cellStyle name="Input 9 2 4 2 13 2" xfId="9969" xr:uid="{00000000-0005-0000-0000-000041250000}"/>
    <cellStyle name="Input 9 2 4 2 14" xfId="9970" xr:uid="{00000000-0005-0000-0000-000042250000}"/>
    <cellStyle name="Input 9 2 4 2 14 2" xfId="9971" xr:uid="{00000000-0005-0000-0000-000043250000}"/>
    <cellStyle name="Input 9 2 4 2 15" xfId="9972" xr:uid="{00000000-0005-0000-0000-000044250000}"/>
    <cellStyle name="Input 9 2 4 2 15 2" xfId="9973" xr:uid="{00000000-0005-0000-0000-000045250000}"/>
    <cellStyle name="Input 9 2 4 2 16" xfId="9974" xr:uid="{00000000-0005-0000-0000-000046250000}"/>
    <cellStyle name="Input 9 2 4 2 16 2" xfId="9975" xr:uid="{00000000-0005-0000-0000-000047250000}"/>
    <cellStyle name="Input 9 2 4 2 17" xfId="9976" xr:uid="{00000000-0005-0000-0000-000048250000}"/>
    <cellStyle name="Input 9 2 4 2 17 2" xfId="9977" xr:uid="{00000000-0005-0000-0000-000049250000}"/>
    <cellStyle name="Input 9 2 4 2 18" xfId="9978" xr:uid="{00000000-0005-0000-0000-00004A250000}"/>
    <cellStyle name="Input 9 2 4 2 18 2" xfId="9979" xr:uid="{00000000-0005-0000-0000-00004B250000}"/>
    <cellStyle name="Input 9 2 4 2 19" xfId="9980" xr:uid="{00000000-0005-0000-0000-00004C250000}"/>
    <cellStyle name="Input 9 2 4 2 2" xfId="9981" xr:uid="{00000000-0005-0000-0000-00004D250000}"/>
    <cellStyle name="Input 9 2 4 2 2 2" xfId="9982" xr:uid="{00000000-0005-0000-0000-00004E250000}"/>
    <cellStyle name="Input 9 2 4 2 3" xfId="9983" xr:uid="{00000000-0005-0000-0000-00004F250000}"/>
    <cellStyle name="Input 9 2 4 2 3 2" xfId="9984" xr:uid="{00000000-0005-0000-0000-000050250000}"/>
    <cellStyle name="Input 9 2 4 2 4" xfId="9985" xr:uid="{00000000-0005-0000-0000-000051250000}"/>
    <cellStyle name="Input 9 2 4 2 4 2" xfId="9986" xr:uid="{00000000-0005-0000-0000-000052250000}"/>
    <cellStyle name="Input 9 2 4 2 5" xfId="9987" xr:uid="{00000000-0005-0000-0000-000053250000}"/>
    <cellStyle name="Input 9 2 4 2 5 2" xfId="9988" xr:uid="{00000000-0005-0000-0000-000054250000}"/>
    <cellStyle name="Input 9 2 4 2 6" xfId="9989" xr:uid="{00000000-0005-0000-0000-000055250000}"/>
    <cellStyle name="Input 9 2 4 2 6 2" xfId="9990" xr:uid="{00000000-0005-0000-0000-000056250000}"/>
    <cellStyle name="Input 9 2 4 2 7" xfId="9991" xr:uid="{00000000-0005-0000-0000-000057250000}"/>
    <cellStyle name="Input 9 2 4 2 7 2" xfId="9992" xr:uid="{00000000-0005-0000-0000-000058250000}"/>
    <cellStyle name="Input 9 2 4 2 8" xfId="9993" xr:uid="{00000000-0005-0000-0000-000059250000}"/>
    <cellStyle name="Input 9 2 4 2 8 2" xfId="9994" xr:uid="{00000000-0005-0000-0000-00005A250000}"/>
    <cellStyle name="Input 9 2 4 2 9" xfId="9995" xr:uid="{00000000-0005-0000-0000-00005B250000}"/>
    <cellStyle name="Input 9 2 4 2 9 2" xfId="9996" xr:uid="{00000000-0005-0000-0000-00005C250000}"/>
    <cellStyle name="Input 9 2 4 20" xfId="9997" xr:uid="{00000000-0005-0000-0000-00005D250000}"/>
    <cellStyle name="Input 9 2 4 3" xfId="9998" xr:uid="{00000000-0005-0000-0000-00005E250000}"/>
    <cellStyle name="Input 9 2 4 3 10" xfId="9999" xr:uid="{00000000-0005-0000-0000-00005F250000}"/>
    <cellStyle name="Input 9 2 4 3 10 2" xfId="10000" xr:uid="{00000000-0005-0000-0000-000060250000}"/>
    <cellStyle name="Input 9 2 4 3 11" xfId="10001" xr:uid="{00000000-0005-0000-0000-000061250000}"/>
    <cellStyle name="Input 9 2 4 3 11 2" xfId="10002" xr:uid="{00000000-0005-0000-0000-000062250000}"/>
    <cellStyle name="Input 9 2 4 3 12" xfId="10003" xr:uid="{00000000-0005-0000-0000-000063250000}"/>
    <cellStyle name="Input 9 2 4 3 12 2" xfId="10004" xr:uid="{00000000-0005-0000-0000-000064250000}"/>
    <cellStyle name="Input 9 2 4 3 13" xfId="10005" xr:uid="{00000000-0005-0000-0000-000065250000}"/>
    <cellStyle name="Input 9 2 4 3 13 2" xfId="10006" xr:uid="{00000000-0005-0000-0000-000066250000}"/>
    <cellStyle name="Input 9 2 4 3 14" xfId="10007" xr:uid="{00000000-0005-0000-0000-000067250000}"/>
    <cellStyle name="Input 9 2 4 3 14 2" xfId="10008" xr:uid="{00000000-0005-0000-0000-000068250000}"/>
    <cellStyle name="Input 9 2 4 3 15" xfId="10009" xr:uid="{00000000-0005-0000-0000-000069250000}"/>
    <cellStyle name="Input 9 2 4 3 15 2" xfId="10010" xr:uid="{00000000-0005-0000-0000-00006A250000}"/>
    <cellStyle name="Input 9 2 4 3 16" xfId="10011" xr:uid="{00000000-0005-0000-0000-00006B250000}"/>
    <cellStyle name="Input 9 2 4 3 16 2" xfId="10012" xr:uid="{00000000-0005-0000-0000-00006C250000}"/>
    <cellStyle name="Input 9 2 4 3 17" xfId="10013" xr:uid="{00000000-0005-0000-0000-00006D250000}"/>
    <cellStyle name="Input 9 2 4 3 17 2" xfId="10014" xr:uid="{00000000-0005-0000-0000-00006E250000}"/>
    <cellStyle name="Input 9 2 4 3 18" xfId="10015" xr:uid="{00000000-0005-0000-0000-00006F250000}"/>
    <cellStyle name="Input 9 2 4 3 2" xfId="10016" xr:uid="{00000000-0005-0000-0000-000070250000}"/>
    <cellStyle name="Input 9 2 4 3 2 2" xfId="10017" xr:uid="{00000000-0005-0000-0000-000071250000}"/>
    <cellStyle name="Input 9 2 4 3 3" xfId="10018" xr:uid="{00000000-0005-0000-0000-000072250000}"/>
    <cellStyle name="Input 9 2 4 3 3 2" xfId="10019" xr:uid="{00000000-0005-0000-0000-000073250000}"/>
    <cellStyle name="Input 9 2 4 3 4" xfId="10020" xr:uid="{00000000-0005-0000-0000-000074250000}"/>
    <cellStyle name="Input 9 2 4 3 4 2" xfId="10021" xr:uid="{00000000-0005-0000-0000-000075250000}"/>
    <cellStyle name="Input 9 2 4 3 5" xfId="10022" xr:uid="{00000000-0005-0000-0000-000076250000}"/>
    <cellStyle name="Input 9 2 4 3 5 2" xfId="10023" xr:uid="{00000000-0005-0000-0000-000077250000}"/>
    <cellStyle name="Input 9 2 4 3 6" xfId="10024" xr:uid="{00000000-0005-0000-0000-000078250000}"/>
    <cellStyle name="Input 9 2 4 3 6 2" xfId="10025" xr:uid="{00000000-0005-0000-0000-000079250000}"/>
    <cellStyle name="Input 9 2 4 3 7" xfId="10026" xr:uid="{00000000-0005-0000-0000-00007A250000}"/>
    <cellStyle name="Input 9 2 4 3 7 2" xfId="10027" xr:uid="{00000000-0005-0000-0000-00007B250000}"/>
    <cellStyle name="Input 9 2 4 3 8" xfId="10028" xr:uid="{00000000-0005-0000-0000-00007C250000}"/>
    <cellStyle name="Input 9 2 4 3 8 2" xfId="10029" xr:uid="{00000000-0005-0000-0000-00007D250000}"/>
    <cellStyle name="Input 9 2 4 3 9" xfId="10030" xr:uid="{00000000-0005-0000-0000-00007E250000}"/>
    <cellStyle name="Input 9 2 4 3 9 2" xfId="10031" xr:uid="{00000000-0005-0000-0000-00007F250000}"/>
    <cellStyle name="Input 9 2 4 4" xfId="10032" xr:uid="{00000000-0005-0000-0000-000080250000}"/>
    <cellStyle name="Input 9 2 4 4 10" xfId="10033" xr:uid="{00000000-0005-0000-0000-000081250000}"/>
    <cellStyle name="Input 9 2 4 4 10 2" xfId="10034" xr:uid="{00000000-0005-0000-0000-000082250000}"/>
    <cellStyle name="Input 9 2 4 4 11" xfId="10035" xr:uid="{00000000-0005-0000-0000-000083250000}"/>
    <cellStyle name="Input 9 2 4 4 11 2" xfId="10036" xr:uid="{00000000-0005-0000-0000-000084250000}"/>
    <cellStyle name="Input 9 2 4 4 12" xfId="10037" xr:uid="{00000000-0005-0000-0000-000085250000}"/>
    <cellStyle name="Input 9 2 4 4 12 2" xfId="10038" xr:uid="{00000000-0005-0000-0000-000086250000}"/>
    <cellStyle name="Input 9 2 4 4 13" xfId="10039" xr:uid="{00000000-0005-0000-0000-000087250000}"/>
    <cellStyle name="Input 9 2 4 4 13 2" xfId="10040" xr:uid="{00000000-0005-0000-0000-000088250000}"/>
    <cellStyle name="Input 9 2 4 4 14" xfId="10041" xr:uid="{00000000-0005-0000-0000-000089250000}"/>
    <cellStyle name="Input 9 2 4 4 14 2" xfId="10042" xr:uid="{00000000-0005-0000-0000-00008A250000}"/>
    <cellStyle name="Input 9 2 4 4 15" xfId="10043" xr:uid="{00000000-0005-0000-0000-00008B250000}"/>
    <cellStyle name="Input 9 2 4 4 15 2" xfId="10044" xr:uid="{00000000-0005-0000-0000-00008C250000}"/>
    <cellStyle name="Input 9 2 4 4 16" xfId="10045" xr:uid="{00000000-0005-0000-0000-00008D250000}"/>
    <cellStyle name="Input 9 2 4 4 2" xfId="10046" xr:uid="{00000000-0005-0000-0000-00008E250000}"/>
    <cellStyle name="Input 9 2 4 4 2 2" xfId="10047" xr:uid="{00000000-0005-0000-0000-00008F250000}"/>
    <cellStyle name="Input 9 2 4 4 3" xfId="10048" xr:uid="{00000000-0005-0000-0000-000090250000}"/>
    <cellStyle name="Input 9 2 4 4 3 2" xfId="10049" xr:uid="{00000000-0005-0000-0000-000091250000}"/>
    <cellStyle name="Input 9 2 4 4 4" xfId="10050" xr:uid="{00000000-0005-0000-0000-000092250000}"/>
    <cellStyle name="Input 9 2 4 4 4 2" xfId="10051" xr:uid="{00000000-0005-0000-0000-000093250000}"/>
    <cellStyle name="Input 9 2 4 4 5" xfId="10052" xr:uid="{00000000-0005-0000-0000-000094250000}"/>
    <cellStyle name="Input 9 2 4 4 5 2" xfId="10053" xr:uid="{00000000-0005-0000-0000-000095250000}"/>
    <cellStyle name="Input 9 2 4 4 6" xfId="10054" xr:uid="{00000000-0005-0000-0000-000096250000}"/>
    <cellStyle name="Input 9 2 4 4 6 2" xfId="10055" xr:uid="{00000000-0005-0000-0000-000097250000}"/>
    <cellStyle name="Input 9 2 4 4 7" xfId="10056" xr:uid="{00000000-0005-0000-0000-000098250000}"/>
    <cellStyle name="Input 9 2 4 4 7 2" xfId="10057" xr:uid="{00000000-0005-0000-0000-000099250000}"/>
    <cellStyle name="Input 9 2 4 4 8" xfId="10058" xr:uid="{00000000-0005-0000-0000-00009A250000}"/>
    <cellStyle name="Input 9 2 4 4 8 2" xfId="10059" xr:uid="{00000000-0005-0000-0000-00009B250000}"/>
    <cellStyle name="Input 9 2 4 4 9" xfId="10060" xr:uid="{00000000-0005-0000-0000-00009C250000}"/>
    <cellStyle name="Input 9 2 4 4 9 2" xfId="10061" xr:uid="{00000000-0005-0000-0000-00009D250000}"/>
    <cellStyle name="Input 9 2 4 5" xfId="10062" xr:uid="{00000000-0005-0000-0000-00009E250000}"/>
    <cellStyle name="Input 9 2 4 5 10" xfId="10063" xr:uid="{00000000-0005-0000-0000-00009F250000}"/>
    <cellStyle name="Input 9 2 4 5 10 2" xfId="10064" xr:uid="{00000000-0005-0000-0000-0000A0250000}"/>
    <cellStyle name="Input 9 2 4 5 11" xfId="10065" xr:uid="{00000000-0005-0000-0000-0000A1250000}"/>
    <cellStyle name="Input 9 2 4 5 11 2" xfId="10066" xr:uid="{00000000-0005-0000-0000-0000A2250000}"/>
    <cellStyle name="Input 9 2 4 5 12" xfId="10067" xr:uid="{00000000-0005-0000-0000-0000A3250000}"/>
    <cellStyle name="Input 9 2 4 5 12 2" xfId="10068" xr:uid="{00000000-0005-0000-0000-0000A4250000}"/>
    <cellStyle name="Input 9 2 4 5 13" xfId="10069" xr:uid="{00000000-0005-0000-0000-0000A5250000}"/>
    <cellStyle name="Input 9 2 4 5 13 2" xfId="10070" xr:uid="{00000000-0005-0000-0000-0000A6250000}"/>
    <cellStyle name="Input 9 2 4 5 14" xfId="10071" xr:uid="{00000000-0005-0000-0000-0000A7250000}"/>
    <cellStyle name="Input 9 2 4 5 14 2" xfId="10072" xr:uid="{00000000-0005-0000-0000-0000A8250000}"/>
    <cellStyle name="Input 9 2 4 5 15" xfId="10073" xr:uid="{00000000-0005-0000-0000-0000A9250000}"/>
    <cellStyle name="Input 9 2 4 5 15 2" xfId="10074" xr:uid="{00000000-0005-0000-0000-0000AA250000}"/>
    <cellStyle name="Input 9 2 4 5 16" xfId="10075" xr:uid="{00000000-0005-0000-0000-0000AB250000}"/>
    <cellStyle name="Input 9 2 4 5 2" xfId="10076" xr:uid="{00000000-0005-0000-0000-0000AC250000}"/>
    <cellStyle name="Input 9 2 4 5 2 2" xfId="10077" xr:uid="{00000000-0005-0000-0000-0000AD250000}"/>
    <cellStyle name="Input 9 2 4 5 3" xfId="10078" xr:uid="{00000000-0005-0000-0000-0000AE250000}"/>
    <cellStyle name="Input 9 2 4 5 3 2" xfId="10079" xr:uid="{00000000-0005-0000-0000-0000AF250000}"/>
    <cellStyle name="Input 9 2 4 5 4" xfId="10080" xr:uid="{00000000-0005-0000-0000-0000B0250000}"/>
    <cellStyle name="Input 9 2 4 5 4 2" xfId="10081" xr:uid="{00000000-0005-0000-0000-0000B1250000}"/>
    <cellStyle name="Input 9 2 4 5 5" xfId="10082" xr:uid="{00000000-0005-0000-0000-0000B2250000}"/>
    <cellStyle name="Input 9 2 4 5 5 2" xfId="10083" xr:uid="{00000000-0005-0000-0000-0000B3250000}"/>
    <cellStyle name="Input 9 2 4 5 6" xfId="10084" xr:uid="{00000000-0005-0000-0000-0000B4250000}"/>
    <cellStyle name="Input 9 2 4 5 6 2" xfId="10085" xr:uid="{00000000-0005-0000-0000-0000B5250000}"/>
    <cellStyle name="Input 9 2 4 5 7" xfId="10086" xr:uid="{00000000-0005-0000-0000-0000B6250000}"/>
    <cellStyle name="Input 9 2 4 5 7 2" xfId="10087" xr:uid="{00000000-0005-0000-0000-0000B7250000}"/>
    <cellStyle name="Input 9 2 4 5 8" xfId="10088" xr:uid="{00000000-0005-0000-0000-0000B8250000}"/>
    <cellStyle name="Input 9 2 4 5 8 2" xfId="10089" xr:uid="{00000000-0005-0000-0000-0000B9250000}"/>
    <cellStyle name="Input 9 2 4 5 9" xfId="10090" xr:uid="{00000000-0005-0000-0000-0000BA250000}"/>
    <cellStyle name="Input 9 2 4 5 9 2" xfId="10091" xr:uid="{00000000-0005-0000-0000-0000BB250000}"/>
    <cellStyle name="Input 9 2 4 6" xfId="10092" xr:uid="{00000000-0005-0000-0000-0000BC250000}"/>
    <cellStyle name="Input 9 2 4 6 10" xfId="10093" xr:uid="{00000000-0005-0000-0000-0000BD250000}"/>
    <cellStyle name="Input 9 2 4 6 10 2" xfId="10094" xr:uid="{00000000-0005-0000-0000-0000BE250000}"/>
    <cellStyle name="Input 9 2 4 6 11" xfId="10095" xr:uid="{00000000-0005-0000-0000-0000BF250000}"/>
    <cellStyle name="Input 9 2 4 6 11 2" xfId="10096" xr:uid="{00000000-0005-0000-0000-0000C0250000}"/>
    <cellStyle name="Input 9 2 4 6 12" xfId="10097" xr:uid="{00000000-0005-0000-0000-0000C1250000}"/>
    <cellStyle name="Input 9 2 4 6 12 2" xfId="10098" xr:uid="{00000000-0005-0000-0000-0000C2250000}"/>
    <cellStyle name="Input 9 2 4 6 13" xfId="10099" xr:uid="{00000000-0005-0000-0000-0000C3250000}"/>
    <cellStyle name="Input 9 2 4 6 13 2" xfId="10100" xr:uid="{00000000-0005-0000-0000-0000C4250000}"/>
    <cellStyle name="Input 9 2 4 6 14" xfId="10101" xr:uid="{00000000-0005-0000-0000-0000C5250000}"/>
    <cellStyle name="Input 9 2 4 6 14 2" xfId="10102" xr:uid="{00000000-0005-0000-0000-0000C6250000}"/>
    <cellStyle name="Input 9 2 4 6 15" xfId="10103" xr:uid="{00000000-0005-0000-0000-0000C7250000}"/>
    <cellStyle name="Input 9 2 4 6 2" xfId="10104" xr:uid="{00000000-0005-0000-0000-0000C8250000}"/>
    <cellStyle name="Input 9 2 4 6 2 2" xfId="10105" xr:uid="{00000000-0005-0000-0000-0000C9250000}"/>
    <cellStyle name="Input 9 2 4 6 3" xfId="10106" xr:uid="{00000000-0005-0000-0000-0000CA250000}"/>
    <cellStyle name="Input 9 2 4 6 3 2" xfId="10107" xr:uid="{00000000-0005-0000-0000-0000CB250000}"/>
    <cellStyle name="Input 9 2 4 6 4" xfId="10108" xr:uid="{00000000-0005-0000-0000-0000CC250000}"/>
    <cellStyle name="Input 9 2 4 6 4 2" xfId="10109" xr:uid="{00000000-0005-0000-0000-0000CD250000}"/>
    <cellStyle name="Input 9 2 4 6 5" xfId="10110" xr:uid="{00000000-0005-0000-0000-0000CE250000}"/>
    <cellStyle name="Input 9 2 4 6 5 2" xfId="10111" xr:uid="{00000000-0005-0000-0000-0000CF250000}"/>
    <cellStyle name="Input 9 2 4 6 6" xfId="10112" xr:uid="{00000000-0005-0000-0000-0000D0250000}"/>
    <cellStyle name="Input 9 2 4 6 6 2" xfId="10113" xr:uid="{00000000-0005-0000-0000-0000D1250000}"/>
    <cellStyle name="Input 9 2 4 6 7" xfId="10114" xr:uid="{00000000-0005-0000-0000-0000D2250000}"/>
    <cellStyle name="Input 9 2 4 6 7 2" xfId="10115" xr:uid="{00000000-0005-0000-0000-0000D3250000}"/>
    <cellStyle name="Input 9 2 4 6 8" xfId="10116" xr:uid="{00000000-0005-0000-0000-0000D4250000}"/>
    <cellStyle name="Input 9 2 4 6 8 2" xfId="10117" xr:uid="{00000000-0005-0000-0000-0000D5250000}"/>
    <cellStyle name="Input 9 2 4 6 9" xfId="10118" xr:uid="{00000000-0005-0000-0000-0000D6250000}"/>
    <cellStyle name="Input 9 2 4 6 9 2" xfId="10119" xr:uid="{00000000-0005-0000-0000-0000D7250000}"/>
    <cellStyle name="Input 9 2 4 7" xfId="10120" xr:uid="{00000000-0005-0000-0000-0000D8250000}"/>
    <cellStyle name="Input 9 2 4 7 2" xfId="10121" xr:uid="{00000000-0005-0000-0000-0000D9250000}"/>
    <cellStyle name="Input 9 2 4 8" xfId="10122" xr:uid="{00000000-0005-0000-0000-0000DA250000}"/>
    <cellStyle name="Input 9 2 4 8 2" xfId="10123" xr:uid="{00000000-0005-0000-0000-0000DB250000}"/>
    <cellStyle name="Input 9 2 4 9" xfId="10124" xr:uid="{00000000-0005-0000-0000-0000DC250000}"/>
    <cellStyle name="Input 9 2 4 9 2" xfId="10125" xr:uid="{00000000-0005-0000-0000-0000DD250000}"/>
    <cellStyle name="Input 9 2 5" xfId="10126" xr:uid="{00000000-0005-0000-0000-0000DE250000}"/>
    <cellStyle name="Input 9 2 5 10" xfId="10127" xr:uid="{00000000-0005-0000-0000-0000DF250000}"/>
    <cellStyle name="Input 9 2 5 10 2" xfId="10128" xr:uid="{00000000-0005-0000-0000-0000E0250000}"/>
    <cellStyle name="Input 9 2 5 11" xfId="10129" xr:uid="{00000000-0005-0000-0000-0000E1250000}"/>
    <cellStyle name="Input 9 2 5 11 2" xfId="10130" xr:uid="{00000000-0005-0000-0000-0000E2250000}"/>
    <cellStyle name="Input 9 2 5 12" xfId="10131" xr:uid="{00000000-0005-0000-0000-0000E3250000}"/>
    <cellStyle name="Input 9 2 5 12 2" xfId="10132" xr:uid="{00000000-0005-0000-0000-0000E4250000}"/>
    <cellStyle name="Input 9 2 5 13" xfId="10133" xr:uid="{00000000-0005-0000-0000-0000E5250000}"/>
    <cellStyle name="Input 9 2 5 13 2" xfId="10134" xr:uid="{00000000-0005-0000-0000-0000E6250000}"/>
    <cellStyle name="Input 9 2 5 14" xfId="10135" xr:uid="{00000000-0005-0000-0000-0000E7250000}"/>
    <cellStyle name="Input 9 2 5 14 2" xfId="10136" xr:uid="{00000000-0005-0000-0000-0000E8250000}"/>
    <cellStyle name="Input 9 2 5 15" xfId="10137" xr:uid="{00000000-0005-0000-0000-0000E9250000}"/>
    <cellStyle name="Input 9 2 5 15 2" xfId="10138" xr:uid="{00000000-0005-0000-0000-0000EA250000}"/>
    <cellStyle name="Input 9 2 5 16" xfId="10139" xr:uid="{00000000-0005-0000-0000-0000EB250000}"/>
    <cellStyle name="Input 9 2 5 16 2" xfId="10140" xr:uid="{00000000-0005-0000-0000-0000EC250000}"/>
    <cellStyle name="Input 9 2 5 17" xfId="10141" xr:uid="{00000000-0005-0000-0000-0000ED250000}"/>
    <cellStyle name="Input 9 2 5 17 2" xfId="10142" xr:uid="{00000000-0005-0000-0000-0000EE250000}"/>
    <cellStyle name="Input 9 2 5 18" xfId="10143" xr:uid="{00000000-0005-0000-0000-0000EF250000}"/>
    <cellStyle name="Input 9 2 5 18 2" xfId="10144" xr:uid="{00000000-0005-0000-0000-0000F0250000}"/>
    <cellStyle name="Input 9 2 5 19" xfId="10145" xr:uid="{00000000-0005-0000-0000-0000F1250000}"/>
    <cellStyle name="Input 9 2 5 2" xfId="10146" xr:uid="{00000000-0005-0000-0000-0000F2250000}"/>
    <cellStyle name="Input 9 2 5 2 10" xfId="10147" xr:uid="{00000000-0005-0000-0000-0000F3250000}"/>
    <cellStyle name="Input 9 2 5 2 10 2" xfId="10148" xr:uid="{00000000-0005-0000-0000-0000F4250000}"/>
    <cellStyle name="Input 9 2 5 2 11" xfId="10149" xr:uid="{00000000-0005-0000-0000-0000F5250000}"/>
    <cellStyle name="Input 9 2 5 2 11 2" xfId="10150" xr:uid="{00000000-0005-0000-0000-0000F6250000}"/>
    <cellStyle name="Input 9 2 5 2 12" xfId="10151" xr:uid="{00000000-0005-0000-0000-0000F7250000}"/>
    <cellStyle name="Input 9 2 5 2 12 2" xfId="10152" xr:uid="{00000000-0005-0000-0000-0000F8250000}"/>
    <cellStyle name="Input 9 2 5 2 13" xfId="10153" xr:uid="{00000000-0005-0000-0000-0000F9250000}"/>
    <cellStyle name="Input 9 2 5 2 13 2" xfId="10154" xr:uid="{00000000-0005-0000-0000-0000FA250000}"/>
    <cellStyle name="Input 9 2 5 2 14" xfId="10155" xr:uid="{00000000-0005-0000-0000-0000FB250000}"/>
    <cellStyle name="Input 9 2 5 2 14 2" xfId="10156" xr:uid="{00000000-0005-0000-0000-0000FC250000}"/>
    <cellStyle name="Input 9 2 5 2 15" xfId="10157" xr:uid="{00000000-0005-0000-0000-0000FD250000}"/>
    <cellStyle name="Input 9 2 5 2 15 2" xfId="10158" xr:uid="{00000000-0005-0000-0000-0000FE250000}"/>
    <cellStyle name="Input 9 2 5 2 16" xfId="10159" xr:uid="{00000000-0005-0000-0000-0000FF250000}"/>
    <cellStyle name="Input 9 2 5 2 16 2" xfId="10160" xr:uid="{00000000-0005-0000-0000-000000260000}"/>
    <cellStyle name="Input 9 2 5 2 17" xfId="10161" xr:uid="{00000000-0005-0000-0000-000001260000}"/>
    <cellStyle name="Input 9 2 5 2 17 2" xfId="10162" xr:uid="{00000000-0005-0000-0000-000002260000}"/>
    <cellStyle name="Input 9 2 5 2 18" xfId="10163" xr:uid="{00000000-0005-0000-0000-000003260000}"/>
    <cellStyle name="Input 9 2 5 2 2" xfId="10164" xr:uid="{00000000-0005-0000-0000-000004260000}"/>
    <cellStyle name="Input 9 2 5 2 2 2" xfId="10165" xr:uid="{00000000-0005-0000-0000-000005260000}"/>
    <cellStyle name="Input 9 2 5 2 3" xfId="10166" xr:uid="{00000000-0005-0000-0000-000006260000}"/>
    <cellStyle name="Input 9 2 5 2 3 2" xfId="10167" xr:uid="{00000000-0005-0000-0000-000007260000}"/>
    <cellStyle name="Input 9 2 5 2 4" xfId="10168" xr:uid="{00000000-0005-0000-0000-000008260000}"/>
    <cellStyle name="Input 9 2 5 2 4 2" xfId="10169" xr:uid="{00000000-0005-0000-0000-000009260000}"/>
    <cellStyle name="Input 9 2 5 2 5" xfId="10170" xr:uid="{00000000-0005-0000-0000-00000A260000}"/>
    <cellStyle name="Input 9 2 5 2 5 2" xfId="10171" xr:uid="{00000000-0005-0000-0000-00000B260000}"/>
    <cellStyle name="Input 9 2 5 2 6" xfId="10172" xr:uid="{00000000-0005-0000-0000-00000C260000}"/>
    <cellStyle name="Input 9 2 5 2 6 2" xfId="10173" xr:uid="{00000000-0005-0000-0000-00000D260000}"/>
    <cellStyle name="Input 9 2 5 2 7" xfId="10174" xr:uid="{00000000-0005-0000-0000-00000E260000}"/>
    <cellStyle name="Input 9 2 5 2 7 2" xfId="10175" xr:uid="{00000000-0005-0000-0000-00000F260000}"/>
    <cellStyle name="Input 9 2 5 2 8" xfId="10176" xr:uid="{00000000-0005-0000-0000-000010260000}"/>
    <cellStyle name="Input 9 2 5 2 8 2" xfId="10177" xr:uid="{00000000-0005-0000-0000-000011260000}"/>
    <cellStyle name="Input 9 2 5 2 9" xfId="10178" xr:uid="{00000000-0005-0000-0000-000012260000}"/>
    <cellStyle name="Input 9 2 5 2 9 2" xfId="10179" xr:uid="{00000000-0005-0000-0000-000013260000}"/>
    <cellStyle name="Input 9 2 5 3" xfId="10180" xr:uid="{00000000-0005-0000-0000-000014260000}"/>
    <cellStyle name="Input 9 2 5 3 10" xfId="10181" xr:uid="{00000000-0005-0000-0000-000015260000}"/>
    <cellStyle name="Input 9 2 5 3 10 2" xfId="10182" xr:uid="{00000000-0005-0000-0000-000016260000}"/>
    <cellStyle name="Input 9 2 5 3 11" xfId="10183" xr:uid="{00000000-0005-0000-0000-000017260000}"/>
    <cellStyle name="Input 9 2 5 3 11 2" xfId="10184" xr:uid="{00000000-0005-0000-0000-000018260000}"/>
    <cellStyle name="Input 9 2 5 3 12" xfId="10185" xr:uid="{00000000-0005-0000-0000-000019260000}"/>
    <cellStyle name="Input 9 2 5 3 12 2" xfId="10186" xr:uid="{00000000-0005-0000-0000-00001A260000}"/>
    <cellStyle name="Input 9 2 5 3 13" xfId="10187" xr:uid="{00000000-0005-0000-0000-00001B260000}"/>
    <cellStyle name="Input 9 2 5 3 13 2" xfId="10188" xr:uid="{00000000-0005-0000-0000-00001C260000}"/>
    <cellStyle name="Input 9 2 5 3 14" xfId="10189" xr:uid="{00000000-0005-0000-0000-00001D260000}"/>
    <cellStyle name="Input 9 2 5 3 14 2" xfId="10190" xr:uid="{00000000-0005-0000-0000-00001E260000}"/>
    <cellStyle name="Input 9 2 5 3 15" xfId="10191" xr:uid="{00000000-0005-0000-0000-00001F260000}"/>
    <cellStyle name="Input 9 2 5 3 15 2" xfId="10192" xr:uid="{00000000-0005-0000-0000-000020260000}"/>
    <cellStyle name="Input 9 2 5 3 16" xfId="10193" xr:uid="{00000000-0005-0000-0000-000021260000}"/>
    <cellStyle name="Input 9 2 5 3 2" xfId="10194" xr:uid="{00000000-0005-0000-0000-000022260000}"/>
    <cellStyle name="Input 9 2 5 3 2 2" xfId="10195" xr:uid="{00000000-0005-0000-0000-000023260000}"/>
    <cellStyle name="Input 9 2 5 3 3" xfId="10196" xr:uid="{00000000-0005-0000-0000-000024260000}"/>
    <cellStyle name="Input 9 2 5 3 3 2" xfId="10197" xr:uid="{00000000-0005-0000-0000-000025260000}"/>
    <cellStyle name="Input 9 2 5 3 4" xfId="10198" xr:uid="{00000000-0005-0000-0000-000026260000}"/>
    <cellStyle name="Input 9 2 5 3 4 2" xfId="10199" xr:uid="{00000000-0005-0000-0000-000027260000}"/>
    <cellStyle name="Input 9 2 5 3 5" xfId="10200" xr:uid="{00000000-0005-0000-0000-000028260000}"/>
    <cellStyle name="Input 9 2 5 3 5 2" xfId="10201" xr:uid="{00000000-0005-0000-0000-000029260000}"/>
    <cellStyle name="Input 9 2 5 3 6" xfId="10202" xr:uid="{00000000-0005-0000-0000-00002A260000}"/>
    <cellStyle name="Input 9 2 5 3 6 2" xfId="10203" xr:uid="{00000000-0005-0000-0000-00002B260000}"/>
    <cellStyle name="Input 9 2 5 3 7" xfId="10204" xr:uid="{00000000-0005-0000-0000-00002C260000}"/>
    <cellStyle name="Input 9 2 5 3 7 2" xfId="10205" xr:uid="{00000000-0005-0000-0000-00002D260000}"/>
    <cellStyle name="Input 9 2 5 3 8" xfId="10206" xr:uid="{00000000-0005-0000-0000-00002E260000}"/>
    <cellStyle name="Input 9 2 5 3 8 2" xfId="10207" xr:uid="{00000000-0005-0000-0000-00002F260000}"/>
    <cellStyle name="Input 9 2 5 3 9" xfId="10208" xr:uid="{00000000-0005-0000-0000-000030260000}"/>
    <cellStyle name="Input 9 2 5 3 9 2" xfId="10209" xr:uid="{00000000-0005-0000-0000-000031260000}"/>
    <cellStyle name="Input 9 2 5 4" xfId="10210" xr:uid="{00000000-0005-0000-0000-000032260000}"/>
    <cellStyle name="Input 9 2 5 4 10" xfId="10211" xr:uid="{00000000-0005-0000-0000-000033260000}"/>
    <cellStyle name="Input 9 2 5 4 10 2" xfId="10212" xr:uid="{00000000-0005-0000-0000-000034260000}"/>
    <cellStyle name="Input 9 2 5 4 11" xfId="10213" xr:uid="{00000000-0005-0000-0000-000035260000}"/>
    <cellStyle name="Input 9 2 5 4 11 2" xfId="10214" xr:uid="{00000000-0005-0000-0000-000036260000}"/>
    <cellStyle name="Input 9 2 5 4 12" xfId="10215" xr:uid="{00000000-0005-0000-0000-000037260000}"/>
    <cellStyle name="Input 9 2 5 4 12 2" xfId="10216" xr:uid="{00000000-0005-0000-0000-000038260000}"/>
    <cellStyle name="Input 9 2 5 4 13" xfId="10217" xr:uid="{00000000-0005-0000-0000-000039260000}"/>
    <cellStyle name="Input 9 2 5 4 13 2" xfId="10218" xr:uid="{00000000-0005-0000-0000-00003A260000}"/>
    <cellStyle name="Input 9 2 5 4 14" xfId="10219" xr:uid="{00000000-0005-0000-0000-00003B260000}"/>
    <cellStyle name="Input 9 2 5 4 14 2" xfId="10220" xr:uid="{00000000-0005-0000-0000-00003C260000}"/>
    <cellStyle name="Input 9 2 5 4 15" xfId="10221" xr:uid="{00000000-0005-0000-0000-00003D260000}"/>
    <cellStyle name="Input 9 2 5 4 15 2" xfId="10222" xr:uid="{00000000-0005-0000-0000-00003E260000}"/>
    <cellStyle name="Input 9 2 5 4 16" xfId="10223" xr:uid="{00000000-0005-0000-0000-00003F260000}"/>
    <cellStyle name="Input 9 2 5 4 2" xfId="10224" xr:uid="{00000000-0005-0000-0000-000040260000}"/>
    <cellStyle name="Input 9 2 5 4 2 2" xfId="10225" xr:uid="{00000000-0005-0000-0000-000041260000}"/>
    <cellStyle name="Input 9 2 5 4 3" xfId="10226" xr:uid="{00000000-0005-0000-0000-000042260000}"/>
    <cellStyle name="Input 9 2 5 4 3 2" xfId="10227" xr:uid="{00000000-0005-0000-0000-000043260000}"/>
    <cellStyle name="Input 9 2 5 4 4" xfId="10228" xr:uid="{00000000-0005-0000-0000-000044260000}"/>
    <cellStyle name="Input 9 2 5 4 4 2" xfId="10229" xr:uid="{00000000-0005-0000-0000-000045260000}"/>
    <cellStyle name="Input 9 2 5 4 5" xfId="10230" xr:uid="{00000000-0005-0000-0000-000046260000}"/>
    <cellStyle name="Input 9 2 5 4 5 2" xfId="10231" xr:uid="{00000000-0005-0000-0000-000047260000}"/>
    <cellStyle name="Input 9 2 5 4 6" xfId="10232" xr:uid="{00000000-0005-0000-0000-000048260000}"/>
    <cellStyle name="Input 9 2 5 4 6 2" xfId="10233" xr:uid="{00000000-0005-0000-0000-000049260000}"/>
    <cellStyle name="Input 9 2 5 4 7" xfId="10234" xr:uid="{00000000-0005-0000-0000-00004A260000}"/>
    <cellStyle name="Input 9 2 5 4 7 2" xfId="10235" xr:uid="{00000000-0005-0000-0000-00004B260000}"/>
    <cellStyle name="Input 9 2 5 4 8" xfId="10236" xr:uid="{00000000-0005-0000-0000-00004C260000}"/>
    <cellStyle name="Input 9 2 5 4 8 2" xfId="10237" xr:uid="{00000000-0005-0000-0000-00004D260000}"/>
    <cellStyle name="Input 9 2 5 4 9" xfId="10238" xr:uid="{00000000-0005-0000-0000-00004E260000}"/>
    <cellStyle name="Input 9 2 5 4 9 2" xfId="10239" xr:uid="{00000000-0005-0000-0000-00004F260000}"/>
    <cellStyle name="Input 9 2 5 5" xfId="10240" xr:uid="{00000000-0005-0000-0000-000050260000}"/>
    <cellStyle name="Input 9 2 5 5 10" xfId="10241" xr:uid="{00000000-0005-0000-0000-000051260000}"/>
    <cellStyle name="Input 9 2 5 5 10 2" xfId="10242" xr:uid="{00000000-0005-0000-0000-000052260000}"/>
    <cellStyle name="Input 9 2 5 5 11" xfId="10243" xr:uid="{00000000-0005-0000-0000-000053260000}"/>
    <cellStyle name="Input 9 2 5 5 11 2" xfId="10244" xr:uid="{00000000-0005-0000-0000-000054260000}"/>
    <cellStyle name="Input 9 2 5 5 12" xfId="10245" xr:uid="{00000000-0005-0000-0000-000055260000}"/>
    <cellStyle name="Input 9 2 5 5 12 2" xfId="10246" xr:uid="{00000000-0005-0000-0000-000056260000}"/>
    <cellStyle name="Input 9 2 5 5 13" xfId="10247" xr:uid="{00000000-0005-0000-0000-000057260000}"/>
    <cellStyle name="Input 9 2 5 5 13 2" xfId="10248" xr:uid="{00000000-0005-0000-0000-000058260000}"/>
    <cellStyle name="Input 9 2 5 5 14" xfId="10249" xr:uid="{00000000-0005-0000-0000-000059260000}"/>
    <cellStyle name="Input 9 2 5 5 14 2" xfId="10250" xr:uid="{00000000-0005-0000-0000-00005A260000}"/>
    <cellStyle name="Input 9 2 5 5 15" xfId="10251" xr:uid="{00000000-0005-0000-0000-00005B260000}"/>
    <cellStyle name="Input 9 2 5 5 2" xfId="10252" xr:uid="{00000000-0005-0000-0000-00005C260000}"/>
    <cellStyle name="Input 9 2 5 5 2 2" xfId="10253" xr:uid="{00000000-0005-0000-0000-00005D260000}"/>
    <cellStyle name="Input 9 2 5 5 3" xfId="10254" xr:uid="{00000000-0005-0000-0000-00005E260000}"/>
    <cellStyle name="Input 9 2 5 5 3 2" xfId="10255" xr:uid="{00000000-0005-0000-0000-00005F260000}"/>
    <cellStyle name="Input 9 2 5 5 4" xfId="10256" xr:uid="{00000000-0005-0000-0000-000060260000}"/>
    <cellStyle name="Input 9 2 5 5 4 2" xfId="10257" xr:uid="{00000000-0005-0000-0000-000061260000}"/>
    <cellStyle name="Input 9 2 5 5 5" xfId="10258" xr:uid="{00000000-0005-0000-0000-000062260000}"/>
    <cellStyle name="Input 9 2 5 5 5 2" xfId="10259" xr:uid="{00000000-0005-0000-0000-000063260000}"/>
    <cellStyle name="Input 9 2 5 5 6" xfId="10260" xr:uid="{00000000-0005-0000-0000-000064260000}"/>
    <cellStyle name="Input 9 2 5 5 6 2" xfId="10261" xr:uid="{00000000-0005-0000-0000-000065260000}"/>
    <cellStyle name="Input 9 2 5 5 7" xfId="10262" xr:uid="{00000000-0005-0000-0000-000066260000}"/>
    <cellStyle name="Input 9 2 5 5 7 2" xfId="10263" xr:uid="{00000000-0005-0000-0000-000067260000}"/>
    <cellStyle name="Input 9 2 5 5 8" xfId="10264" xr:uid="{00000000-0005-0000-0000-000068260000}"/>
    <cellStyle name="Input 9 2 5 5 8 2" xfId="10265" xr:uid="{00000000-0005-0000-0000-000069260000}"/>
    <cellStyle name="Input 9 2 5 5 9" xfId="10266" xr:uid="{00000000-0005-0000-0000-00006A260000}"/>
    <cellStyle name="Input 9 2 5 5 9 2" xfId="10267" xr:uid="{00000000-0005-0000-0000-00006B260000}"/>
    <cellStyle name="Input 9 2 5 6" xfId="10268" xr:uid="{00000000-0005-0000-0000-00006C260000}"/>
    <cellStyle name="Input 9 2 5 6 2" xfId="10269" xr:uid="{00000000-0005-0000-0000-00006D260000}"/>
    <cellStyle name="Input 9 2 5 7" xfId="10270" xr:uid="{00000000-0005-0000-0000-00006E260000}"/>
    <cellStyle name="Input 9 2 5 7 2" xfId="10271" xr:uid="{00000000-0005-0000-0000-00006F260000}"/>
    <cellStyle name="Input 9 2 5 8" xfId="10272" xr:uid="{00000000-0005-0000-0000-000070260000}"/>
    <cellStyle name="Input 9 2 5 8 2" xfId="10273" xr:uid="{00000000-0005-0000-0000-000071260000}"/>
    <cellStyle name="Input 9 2 5 9" xfId="10274" xr:uid="{00000000-0005-0000-0000-000072260000}"/>
    <cellStyle name="Input 9 2 5 9 2" xfId="10275" xr:uid="{00000000-0005-0000-0000-000073260000}"/>
    <cellStyle name="Input 9 2 6" xfId="10276" xr:uid="{00000000-0005-0000-0000-000074260000}"/>
    <cellStyle name="Input 9 2 6 10" xfId="10277" xr:uid="{00000000-0005-0000-0000-000075260000}"/>
    <cellStyle name="Input 9 2 6 10 2" xfId="10278" xr:uid="{00000000-0005-0000-0000-000076260000}"/>
    <cellStyle name="Input 9 2 6 11" xfId="10279" xr:uid="{00000000-0005-0000-0000-000077260000}"/>
    <cellStyle name="Input 9 2 6 11 2" xfId="10280" xr:uid="{00000000-0005-0000-0000-000078260000}"/>
    <cellStyle name="Input 9 2 6 12" xfId="10281" xr:uid="{00000000-0005-0000-0000-000079260000}"/>
    <cellStyle name="Input 9 2 6 12 2" xfId="10282" xr:uid="{00000000-0005-0000-0000-00007A260000}"/>
    <cellStyle name="Input 9 2 6 13" xfId="10283" xr:uid="{00000000-0005-0000-0000-00007B260000}"/>
    <cellStyle name="Input 9 2 6 13 2" xfId="10284" xr:uid="{00000000-0005-0000-0000-00007C260000}"/>
    <cellStyle name="Input 9 2 6 14" xfId="10285" xr:uid="{00000000-0005-0000-0000-00007D260000}"/>
    <cellStyle name="Input 9 2 6 14 2" xfId="10286" xr:uid="{00000000-0005-0000-0000-00007E260000}"/>
    <cellStyle name="Input 9 2 6 15" xfId="10287" xr:uid="{00000000-0005-0000-0000-00007F260000}"/>
    <cellStyle name="Input 9 2 6 15 2" xfId="10288" xr:uid="{00000000-0005-0000-0000-000080260000}"/>
    <cellStyle name="Input 9 2 6 16" xfId="10289" xr:uid="{00000000-0005-0000-0000-000081260000}"/>
    <cellStyle name="Input 9 2 6 16 2" xfId="10290" xr:uid="{00000000-0005-0000-0000-000082260000}"/>
    <cellStyle name="Input 9 2 6 17" xfId="10291" xr:uid="{00000000-0005-0000-0000-000083260000}"/>
    <cellStyle name="Input 9 2 6 17 2" xfId="10292" xr:uid="{00000000-0005-0000-0000-000084260000}"/>
    <cellStyle name="Input 9 2 6 18" xfId="10293" xr:uid="{00000000-0005-0000-0000-000085260000}"/>
    <cellStyle name="Input 9 2 6 18 2" xfId="10294" xr:uid="{00000000-0005-0000-0000-000086260000}"/>
    <cellStyle name="Input 9 2 6 19" xfId="10295" xr:uid="{00000000-0005-0000-0000-000087260000}"/>
    <cellStyle name="Input 9 2 6 2" xfId="10296" xr:uid="{00000000-0005-0000-0000-000088260000}"/>
    <cellStyle name="Input 9 2 6 2 10" xfId="10297" xr:uid="{00000000-0005-0000-0000-000089260000}"/>
    <cellStyle name="Input 9 2 6 2 10 2" xfId="10298" xr:uid="{00000000-0005-0000-0000-00008A260000}"/>
    <cellStyle name="Input 9 2 6 2 11" xfId="10299" xr:uid="{00000000-0005-0000-0000-00008B260000}"/>
    <cellStyle name="Input 9 2 6 2 11 2" xfId="10300" xr:uid="{00000000-0005-0000-0000-00008C260000}"/>
    <cellStyle name="Input 9 2 6 2 12" xfId="10301" xr:uid="{00000000-0005-0000-0000-00008D260000}"/>
    <cellStyle name="Input 9 2 6 2 12 2" xfId="10302" xr:uid="{00000000-0005-0000-0000-00008E260000}"/>
    <cellStyle name="Input 9 2 6 2 13" xfId="10303" xr:uid="{00000000-0005-0000-0000-00008F260000}"/>
    <cellStyle name="Input 9 2 6 2 13 2" xfId="10304" xr:uid="{00000000-0005-0000-0000-000090260000}"/>
    <cellStyle name="Input 9 2 6 2 14" xfId="10305" xr:uid="{00000000-0005-0000-0000-000091260000}"/>
    <cellStyle name="Input 9 2 6 2 14 2" xfId="10306" xr:uid="{00000000-0005-0000-0000-000092260000}"/>
    <cellStyle name="Input 9 2 6 2 15" xfId="10307" xr:uid="{00000000-0005-0000-0000-000093260000}"/>
    <cellStyle name="Input 9 2 6 2 15 2" xfId="10308" xr:uid="{00000000-0005-0000-0000-000094260000}"/>
    <cellStyle name="Input 9 2 6 2 16" xfId="10309" xr:uid="{00000000-0005-0000-0000-000095260000}"/>
    <cellStyle name="Input 9 2 6 2 16 2" xfId="10310" xr:uid="{00000000-0005-0000-0000-000096260000}"/>
    <cellStyle name="Input 9 2 6 2 17" xfId="10311" xr:uid="{00000000-0005-0000-0000-000097260000}"/>
    <cellStyle name="Input 9 2 6 2 17 2" xfId="10312" xr:uid="{00000000-0005-0000-0000-000098260000}"/>
    <cellStyle name="Input 9 2 6 2 18" xfId="10313" xr:uid="{00000000-0005-0000-0000-000099260000}"/>
    <cellStyle name="Input 9 2 6 2 2" xfId="10314" xr:uid="{00000000-0005-0000-0000-00009A260000}"/>
    <cellStyle name="Input 9 2 6 2 2 2" xfId="10315" xr:uid="{00000000-0005-0000-0000-00009B260000}"/>
    <cellStyle name="Input 9 2 6 2 3" xfId="10316" xr:uid="{00000000-0005-0000-0000-00009C260000}"/>
    <cellStyle name="Input 9 2 6 2 3 2" xfId="10317" xr:uid="{00000000-0005-0000-0000-00009D260000}"/>
    <cellStyle name="Input 9 2 6 2 4" xfId="10318" xr:uid="{00000000-0005-0000-0000-00009E260000}"/>
    <cellStyle name="Input 9 2 6 2 4 2" xfId="10319" xr:uid="{00000000-0005-0000-0000-00009F260000}"/>
    <cellStyle name="Input 9 2 6 2 5" xfId="10320" xr:uid="{00000000-0005-0000-0000-0000A0260000}"/>
    <cellStyle name="Input 9 2 6 2 5 2" xfId="10321" xr:uid="{00000000-0005-0000-0000-0000A1260000}"/>
    <cellStyle name="Input 9 2 6 2 6" xfId="10322" xr:uid="{00000000-0005-0000-0000-0000A2260000}"/>
    <cellStyle name="Input 9 2 6 2 6 2" xfId="10323" xr:uid="{00000000-0005-0000-0000-0000A3260000}"/>
    <cellStyle name="Input 9 2 6 2 7" xfId="10324" xr:uid="{00000000-0005-0000-0000-0000A4260000}"/>
    <cellStyle name="Input 9 2 6 2 7 2" xfId="10325" xr:uid="{00000000-0005-0000-0000-0000A5260000}"/>
    <cellStyle name="Input 9 2 6 2 8" xfId="10326" xr:uid="{00000000-0005-0000-0000-0000A6260000}"/>
    <cellStyle name="Input 9 2 6 2 8 2" xfId="10327" xr:uid="{00000000-0005-0000-0000-0000A7260000}"/>
    <cellStyle name="Input 9 2 6 2 9" xfId="10328" xr:uid="{00000000-0005-0000-0000-0000A8260000}"/>
    <cellStyle name="Input 9 2 6 2 9 2" xfId="10329" xr:uid="{00000000-0005-0000-0000-0000A9260000}"/>
    <cellStyle name="Input 9 2 6 3" xfId="10330" xr:uid="{00000000-0005-0000-0000-0000AA260000}"/>
    <cellStyle name="Input 9 2 6 3 10" xfId="10331" xr:uid="{00000000-0005-0000-0000-0000AB260000}"/>
    <cellStyle name="Input 9 2 6 3 10 2" xfId="10332" xr:uid="{00000000-0005-0000-0000-0000AC260000}"/>
    <cellStyle name="Input 9 2 6 3 11" xfId="10333" xr:uid="{00000000-0005-0000-0000-0000AD260000}"/>
    <cellStyle name="Input 9 2 6 3 11 2" xfId="10334" xr:uid="{00000000-0005-0000-0000-0000AE260000}"/>
    <cellStyle name="Input 9 2 6 3 12" xfId="10335" xr:uid="{00000000-0005-0000-0000-0000AF260000}"/>
    <cellStyle name="Input 9 2 6 3 12 2" xfId="10336" xr:uid="{00000000-0005-0000-0000-0000B0260000}"/>
    <cellStyle name="Input 9 2 6 3 13" xfId="10337" xr:uid="{00000000-0005-0000-0000-0000B1260000}"/>
    <cellStyle name="Input 9 2 6 3 13 2" xfId="10338" xr:uid="{00000000-0005-0000-0000-0000B2260000}"/>
    <cellStyle name="Input 9 2 6 3 14" xfId="10339" xr:uid="{00000000-0005-0000-0000-0000B3260000}"/>
    <cellStyle name="Input 9 2 6 3 14 2" xfId="10340" xr:uid="{00000000-0005-0000-0000-0000B4260000}"/>
    <cellStyle name="Input 9 2 6 3 15" xfId="10341" xr:uid="{00000000-0005-0000-0000-0000B5260000}"/>
    <cellStyle name="Input 9 2 6 3 15 2" xfId="10342" xr:uid="{00000000-0005-0000-0000-0000B6260000}"/>
    <cellStyle name="Input 9 2 6 3 16" xfId="10343" xr:uid="{00000000-0005-0000-0000-0000B7260000}"/>
    <cellStyle name="Input 9 2 6 3 2" xfId="10344" xr:uid="{00000000-0005-0000-0000-0000B8260000}"/>
    <cellStyle name="Input 9 2 6 3 2 2" xfId="10345" xr:uid="{00000000-0005-0000-0000-0000B9260000}"/>
    <cellStyle name="Input 9 2 6 3 3" xfId="10346" xr:uid="{00000000-0005-0000-0000-0000BA260000}"/>
    <cellStyle name="Input 9 2 6 3 3 2" xfId="10347" xr:uid="{00000000-0005-0000-0000-0000BB260000}"/>
    <cellStyle name="Input 9 2 6 3 4" xfId="10348" xr:uid="{00000000-0005-0000-0000-0000BC260000}"/>
    <cellStyle name="Input 9 2 6 3 4 2" xfId="10349" xr:uid="{00000000-0005-0000-0000-0000BD260000}"/>
    <cellStyle name="Input 9 2 6 3 5" xfId="10350" xr:uid="{00000000-0005-0000-0000-0000BE260000}"/>
    <cellStyle name="Input 9 2 6 3 5 2" xfId="10351" xr:uid="{00000000-0005-0000-0000-0000BF260000}"/>
    <cellStyle name="Input 9 2 6 3 6" xfId="10352" xr:uid="{00000000-0005-0000-0000-0000C0260000}"/>
    <cellStyle name="Input 9 2 6 3 6 2" xfId="10353" xr:uid="{00000000-0005-0000-0000-0000C1260000}"/>
    <cellStyle name="Input 9 2 6 3 7" xfId="10354" xr:uid="{00000000-0005-0000-0000-0000C2260000}"/>
    <cellStyle name="Input 9 2 6 3 7 2" xfId="10355" xr:uid="{00000000-0005-0000-0000-0000C3260000}"/>
    <cellStyle name="Input 9 2 6 3 8" xfId="10356" xr:uid="{00000000-0005-0000-0000-0000C4260000}"/>
    <cellStyle name="Input 9 2 6 3 8 2" xfId="10357" xr:uid="{00000000-0005-0000-0000-0000C5260000}"/>
    <cellStyle name="Input 9 2 6 3 9" xfId="10358" xr:uid="{00000000-0005-0000-0000-0000C6260000}"/>
    <cellStyle name="Input 9 2 6 3 9 2" xfId="10359" xr:uid="{00000000-0005-0000-0000-0000C7260000}"/>
    <cellStyle name="Input 9 2 6 4" xfId="10360" xr:uid="{00000000-0005-0000-0000-0000C8260000}"/>
    <cellStyle name="Input 9 2 6 4 10" xfId="10361" xr:uid="{00000000-0005-0000-0000-0000C9260000}"/>
    <cellStyle name="Input 9 2 6 4 10 2" xfId="10362" xr:uid="{00000000-0005-0000-0000-0000CA260000}"/>
    <cellStyle name="Input 9 2 6 4 11" xfId="10363" xr:uid="{00000000-0005-0000-0000-0000CB260000}"/>
    <cellStyle name="Input 9 2 6 4 11 2" xfId="10364" xr:uid="{00000000-0005-0000-0000-0000CC260000}"/>
    <cellStyle name="Input 9 2 6 4 12" xfId="10365" xr:uid="{00000000-0005-0000-0000-0000CD260000}"/>
    <cellStyle name="Input 9 2 6 4 12 2" xfId="10366" xr:uid="{00000000-0005-0000-0000-0000CE260000}"/>
    <cellStyle name="Input 9 2 6 4 13" xfId="10367" xr:uid="{00000000-0005-0000-0000-0000CF260000}"/>
    <cellStyle name="Input 9 2 6 4 13 2" xfId="10368" xr:uid="{00000000-0005-0000-0000-0000D0260000}"/>
    <cellStyle name="Input 9 2 6 4 14" xfId="10369" xr:uid="{00000000-0005-0000-0000-0000D1260000}"/>
    <cellStyle name="Input 9 2 6 4 14 2" xfId="10370" xr:uid="{00000000-0005-0000-0000-0000D2260000}"/>
    <cellStyle name="Input 9 2 6 4 15" xfId="10371" xr:uid="{00000000-0005-0000-0000-0000D3260000}"/>
    <cellStyle name="Input 9 2 6 4 15 2" xfId="10372" xr:uid="{00000000-0005-0000-0000-0000D4260000}"/>
    <cellStyle name="Input 9 2 6 4 16" xfId="10373" xr:uid="{00000000-0005-0000-0000-0000D5260000}"/>
    <cellStyle name="Input 9 2 6 4 2" xfId="10374" xr:uid="{00000000-0005-0000-0000-0000D6260000}"/>
    <cellStyle name="Input 9 2 6 4 2 2" xfId="10375" xr:uid="{00000000-0005-0000-0000-0000D7260000}"/>
    <cellStyle name="Input 9 2 6 4 3" xfId="10376" xr:uid="{00000000-0005-0000-0000-0000D8260000}"/>
    <cellStyle name="Input 9 2 6 4 3 2" xfId="10377" xr:uid="{00000000-0005-0000-0000-0000D9260000}"/>
    <cellStyle name="Input 9 2 6 4 4" xfId="10378" xr:uid="{00000000-0005-0000-0000-0000DA260000}"/>
    <cellStyle name="Input 9 2 6 4 4 2" xfId="10379" xr:uid="{00000000-0005-0000-0000-0000DB260000}"/>
    <cellStyle name="Input 9 2 6 4 5" xfId="10380" xr:uid="{00000000-0005-0000-0000-0000DC260000}"/>
    <cellStyle name="Input 9 2 6 4 5 2" xfId="10381" xr:uid="{00000000-0005-0000-0000-0000DD260000}"/>
    <cellStyle name="Input 9 2 6 4 6" xfId="10382" xr:uid="{00000000-0005-0000-0000-0000DE260000}"/>
    <cellStyle name="Input 9 2 6 4 6 2" xfId="10383" xr:uid="{00000000-0005-0000-0000-0000DF260000}"/>
    <cellStyle name="Input 9 2 6 4 7" xfId="10384" xr:uid="{00000000-0005-0000-0000-0000E0260000}"/>
    <cellStyle name="Input 9 2 6 4 7 2" xfId="10385" xr:uid="{00000000-0005-0000-0000-0000E1260000}"/>
    <cellStyle name="Input 9 2 6 4 8" xfId="10386" xr:uid="{00000000-0005-0000-0000-0000E2260000}"/>
    <cellStyle name="Input 9 2 6 4 8 2" xfId="10387" xr:uid="{00000000-0005-0000-0000-0000E3260000}"/>
    <cellStyle name="Input 9 2 6 4 9" xfId="10388" xr:uid="{00000000-0005-0000-0000-0000E4260000}"/>
    <cellStyle name="Input 9 2 6 4 9 2" xfId="10389" xr:uid="{00000000-0005-0000-0000-0000E5260000}"/>
    <cellStyle name="Input 9 2 6 5" xfId="10390" xr:uid="{00000000-0005-0000-0000-0000E6260000}"/>
    <cellStyle name="Input 9 2 6 5 10" xfId="10391" xr:uid="{00000000-0005-0000-0000-0000E7260000}"/>
    <cellStyle name="Input 9 2 6 5 10 2" xfId="10392" xr:uid="{00000000-0005-0000-0000-0000E8260000}"/>
    <cellStyle name="Input 9 2 6 5 11" xfId="10393" xr:uid="{00000000-0005-0000-0000-0000E9260000}"/>
    <cellStyle name="Input 9 2 6 5 11 2" xfId="10394" xr:uid="{00000000-0005-0000-0000-0000EA260000}"/>
    <cellStyle name="Input 9 2 6 5 12" xfId="10395" xr:uid="{00000000-0005-0000-0000-0000EB260000}"/>
    <cellStyle name="Input 9 2 6 5 12 2" xfId="10396" xr:uid="{00000000-0005-0000-0000-0000EC260000}"/>
    <cellStyle name="Input 9 2 6 5 13" xfId="10397" xr:uid="{00000000-0005-0000-0000-0000ED260000}"/>
    <cellStyle name="Input 9 2 6 5 13 2" xfId="10398" xr:uid="{00000000-0005-0000-0000-0000EE260000}"/>
    <cellStyle name="Input 9 2 6 5 14" xfId="10399" xr:uid="{00000000-0005-0000-0000-0000EF260000}"/>
    <cellStyle name="Input 9 2 6 5 14 2" xfId="10400" xr:uid="{00000000-0005-0000-0000-0000F0260000}"/>
    <cellStyle name="Input 9 2 6 5 15" xfId="10401" xr:uid="{00000000-0005-0000-0000-0000F1260000}"/>
    <cellStyle name="Input 9 2 6 5 2" xfId="10402" xr:uid="{00000000-0005-0000-0000-0000F2260000}"/>
    <cellStyle name="Input 9 2 6 5 2 2" xfId="10403" xr:uid="{00000000-0005-0000-0000-0000F3260000}"/>
    <cellStyle name="Input 9 2 6 5 3" xfId="10404" xr:uid="{00000000-0005-0000-0000-0000F4260000}"/>
    <cellStyle name="Input 9 2 6 5 3 2" xfId="10405" xr:uid="{00000000-0005-0000-0000-0000F5260000}"/>
    <cellStyle name="Input 9 2 6 5 4" xfId="10406" xr:uid="{00000000-0005-0000-0000-0000F6260000}"/>
    <cellStyle name="Input 9 2 6 5 4 2" xfId="10407" xr:uid="{00000000-0005-0000-0000-0000F7260000}"/>
    <cellStyle name="Input 9 2 6 5 5" xfId="10408" xr:uid="{00000000-0005-0000-0000-0000F8260000}"/>
    <cellStyle name="Input 9 2 6 5 5 2" xfId="10409" xr:uid="{00000000-0005-0000-0000-0000F9260000}"/>
    <cellStyle name="Input 9 2 6 5 6" xfId="10410" xr:uid="{00000000-0005-0000-0000-0000FA260000}"/>
    <cellStyle name="Input 9 2 6 5 6 2" xfId="10411" xr:uid="{00000000-0005-0000-0000-0000FB260000}"/>
    <cellStyle name="Input 9 2 6 5 7" xfId="10412" xr:uid="{00000000-0005-0000-0000-0000FC260000}"/>
    <cellStyle name="Input 9 2 6 5 7 2" xfId="10413" xr:uid="{00000000-0005-0000-0000-0000FD260000}"/>
    <cellStyle name="Input 9 2 6 5 8" xfId="10414" xr:uid="{00000000-0005-0000-0000-0000FE260000}"/>
    <cellStyle name="Input 9 2 6 5 8 2" xfId="10415" xr:uid="{00000000-0005-0000-0000-0000FF260000}"/>
    <cellStyle name="Input 9 2 6 5 9" xfId="10416" xr:uid="{00000000-0005-0000-0000-000000270000}"/>
    <cellStyle name="Input 9 2 6 5 9 2" xfId="10417" xr:uid="{00000000-0005-0000-0000-000001270000}"/>
    <cellStyle name="Input 9 2 6 6" xfId="10418" xr:uid="{00000000-0005-0000-0000-000002270000}"/>
    <cellStyle name="Input 9 2 6 6 2" xfId="10419" xr:uid="{00000000-0005-0000-0000-000003270000}"/>
    <cellStyle name="Input 9 2 6 7" xfId="10420" xr:uid="{00000000-0005-0000-0000-000004270000}"/>
    <cellStyle name="Input 9 2 6 7 2" xfId="10421" xr:uid="{00000000-0005-0000-0000-000005270000}"/>
    <cellStyle name="Input 9 2 6 8" xfId="10422" xr:uid="{00000000-0005-0000-0000-000006270000}"/>
    <cellStyle name="Input 9 2 6 8 2" xfId="10423" xr:uid="{00000000-0005-0000-0000-000007270000}"/>
    <cellStyle name="Input 9 2 6 9" xfId="10424" xr:uid="{00000000-0005-0000-0000-000008270000}"/>
    <cellStyle name="Input 9 2 6 9 2" xfId="10425" xr:uid="{00000000-0005-0000-0000-000009270000}"/>
    <cellStyle name="Input 9 2 7" xfId="10426" xr:uid="{00000000-0005-0000-0000-00000A270000}"/>
    <cellStyle name="Input 9 2 7 10" xfId="10427" xr:uid="{00000000-0005-0000-0000-00000B270000}"/>
    <cellStyle name="Input 9 2 7 10 2" xfId="10428" xr:uid="{00000000-0005-0000-0000-00000C270000}"/>
    <cellStyle name="Input 9 2 7 11" xfId="10429" xr:uid="{00000000-0005-0000-0000-00000D270000}"/>
    <cellStyle name="Input 9 2 7 11 2" xfId="10430" xr:uid="{00000000-0005-0000-0000-00000E270000}"/>
    <cellStyle name="Input 9 2 7 12" xfId="10431" xr:uid="{00000000-0005-0000-0000-00000F270000}"/>
    <cellStyle name="Input 9 2 7 12 2" xfId="10432" xr:uid="{00000000-0005-0000-0000-000010270000}"/>
    <cellStyle name="Input 9 2 7 13" xfId="10433" xr:uid="{00000000-0005-0000-0000-000011270000}"/>
    <cellStyle name="Input 9 2 7 13 2" xfId="10434" xr:uid="{00000000-0005-0000-0000-000012270000}"/>
    <cellStyle name="Input 9 2 7 14" xfId="10435" xr:uid="{00000000-0005-0000-0000-000013270000}"/>
    <cellStyle name="Input 9 2 7 14 2" xfId="10436" xr:uid="{00000000-0005-0000-0000-000014270000}"/>
    <cellStyle name="Input 9 2 7 15" xfId="10437" xr:uid="{00000000-0005-0000-0000-000015270000}"/>
    <cellStyle name="Input 9 2 7 15 2" xfId="10438" xr:uid="{00000000-0005-0000-0000-000016270000}"/>
    <cellStyle name="Input 9 2 7 16" xfId="10439" xr:uid="{00000000-0005-0000-0000-000017270000}"/>
    <cellStyle name="Input 9 2 7 16 2" xfId="10440" xr:uid="{00000000-0005-0000-0000-000018270000}"/>
    <cellStyle name="Input 9 2 7 17" xfId="10441" xr:uid="{00000000-0005-0000-0000-000019270000}"/>
    <cellStyle name="Input 9 2 7 17 2" xfId="10442" xr:uid="{00000000-0005-0000-0000-00001A270000}"/>
    <cellStyle name="Input 9 2 7 18" xfId="10443" xr:uid="{00000000-0005-0000-0000-00001B270000}"/>
    <cellStyle name="Input 9 2 7 2" xfId="10444" xr:uid="{00000000-0005-0000-0000-00001C270000}"/>
    <cellStyle name="Input 9 2 7 2 10" xfId="10445" xr:uid="{00000000-0005-0000-0000-00001D270000}"/>
    <cellStyle name="Input 9 2 7 2 10 2" xfId="10446" xr:uid="{00000000-0005-0000-0000-00001E270000}"/>
    <cellStyle name="Input 9 2 7 2 11" xfId="10447" xr:uid="{00000000-0005-0000-0000-00001F270000}"/>
    <cellStyle name="Input 9 2 7 2 11 2" xfId="10448" xr:uid="{00000000-0005-0000-0000-000020270000}"/>
    <cellStyle name="Input 9 2 7 2 12" xfId="10449" xr:uid="{00000000-0005-0000-0000-000021270000}"/>
    <cellStyle name="Input 9 2 7 2 12 2" xfId="10450" xr:uid="{00000000-0005-0000-0000-000022270000}"/>
    <cellStyle name="Input 9 2 7 2 13" xfId="10451" xr:uid="{00000000-0005-0000-0000-000023270000}"/>
    <cellStyle name="Input 9 2 7 2 13 2" xfId="10452" xr:uid="{00000000-0005-0000-0000-000024270000}"/>
    <cellStyle name="Input 9 2 7 2 14" xfId="10453" xr:uid="{00000000-0005-0000-0000-000025270000}"/>
    <cellStyle name="Input 9 2 7 2 14 2" xfId="10454" xr:uid="{00000000-0005-0000-0000-000026270000}"/>
    <cellStyle name="Input 9 2 7 2 15" xfId="10455" xr:uid="{00000000-0005-0000-0000-000027270000}"/>
    <cellStyle name="Input 9 2 7 2 15 2" xfId="10456" xr:uid="{00000000-0005-0000-0000-000028270000}"/>
    <cellStyle name="Input 9 2 7 2 16" xfId="10457" xr:uid="{00000000-0005-0000-0000-000029270000}"/>
    <cellStyle name="Input 9 2 7 2 16 2" xfId="10458" xr:uid="{00000000-0005-0000-0000-00002A270000}"/>
    <cellStyle name="Input 9 2 7 2 17" xfId="10459" xr:uid="{00000000-0005-0000-0000-00002B270000}"/>
    <cellStyle name="Input 9 2 7 2 17 2" xfId="10460" xr:uid="{00000000-0005-0000-0000-00002C270000}"/>
    <cellStyle name="Input 9 2 7 2 18" xfId="10461" xr:uid="{00000000-0005-0000-0000-00002D270000}"/>
    <cellStyle name="Input 9 2 7 2 2" xfId="10462" xr:uid="{00000000-0005-0000-0000-00002E270000}"/>
    <cellStyle name="Input 9 2 7 2 2 2" xfId="10463" xr:uid="{00000000-0005-0000-0000-00002F270000}"/>
    <cellStyle name="Input 9 2 7 2 3" xfId="10464" xr:uid="{00000000-0005-0000-0000-000030270000}"/>
    <cellStyle name="Input 9 2 7 2 3 2" xfId="10465" xr:uid="{00000000-0005-0000-0000-000031270000}"/>
    <cellStyle name="Input 9 2 7 2 4" xfId="10466" xr:uid="{00000000-0005-0000-0000-000032270000}"/>
    <cellStyle name="Input 9 2 7 2 4 2" xfId="10467" xr:uid="{00000000-0005-0000-0000-000033270000}"/>
    <cellStyle name="Input 9 2 7 2 5" xfId="10468" xr:uid="{00000000-0005-0000-0000-000034270000}"/>
    <cellStyle name="Input 9 2 7 2 5 2" xfId="10469" xr:uid="{00000000-0005-0000-0000-000035270000}"/>
    <cellStyle name="Input 9 2 7 2 6" xfId="10470" xr:uid="{00000000-0005-0000-0000-000036270000}"/>
    <cellStyle name="Input 9 2 7 2 6 2" xfId="10471" xr:uid="{00000000-0005-0000-0000-000037270000}"/>
    <cellStyle name="Input 9 2 7 2 7" xfId="10472" xr:uid="{00000000-0005-0000-0000-000038270000}"/>
    <cellStyle name="Input 9 2 7 2 7 2" xfId="10473" xr:uid="{00000000-0005-0000-0000-000039270000}"/>
    <cellStyle name="Input 9 2 7 2 8" xfId="10474" xr:uid="{00000000-0005-0000-0000-00003A270000}"/>
    <cellStyle name="Input 9 2 7 2 8 2" xfId="10475" xr:uid="{00000000-0005-0000-0000-00003B270000}"/>
    <cellStyle name="Input 9 2 7 2 9" xfId="10476" xr:uid="{00000000-0005-0000-0000-00003C270000}"/>
    <cellStyle name="Input 9 2 7 2 9 2" xfId="10477" xr:uid="{00000000-0005-0000-0000-00003D270000}"/>
    <cellStyle name="Input 9 2 7 3" xfId="10478" xr:uid="{00000000-0005-0000-0000-00003E270000}"/>
    <cellStyle name="Input 9 2 7 3 10" xfId="10479" xr:uid="{00000000-0005-0000-0000-00003F270000}"/>
    <cellStyle name="Input 9 2 7 3 10 2" xfId="10480" xr:uid="{00000000-0005-0000-0000-000040270000}"/>
    <cellStyle name="Input 9 2 7 3 11" xfId="10481" xr:uid="{00000000-0005-0000-0000-000041270000}"/>
    <cellStyle name="Input 9 2 7 3 11 2" xfId="10482" xr:uid="{00000000-0005-0000-0000-000042270000}"/>
    <cellStyle name="Input 9 2 7 3 12" xfId="10483" xr:uid="{00000000-0005-0000-0000-000043270000}"/>
    <cellStyle name="Input 9 2 7 3 12 2" xfId="10484" xr:uid="{00000000-0005-0000-0000-000044270000}"/>
    <cellStyle name="Input 9 2 7 3 13" xfId="10485" xr:uid="{00000000-0005-0000-0000-000045270000}"/>
    <cellStyle name="Input 9 2 7 3 13 2" xfId="10486" xr:uid="{00000000-0005-0000-0000-000046270000}"/>
    <cellStyle name="Input 9 2 7 3 14" xfId="10487" xr:uid="{00000000-0005-0000-0000-000047270000}"/>
    <cellStyle name="Input 9 2 7 3 14 2" xfId="10488" xr:uid="{00000000-0005-0000-0000-000048270000}"/>
    <cellStyle name="Input 9 2 7 3 15" xfId="10489" xr:uid="{00000000-0005-0000-0000-000049270000}"/>
    <cellStyle name="Input 9 2 7 3 15 2" xfId="10490" xr:uid="{00000000-0005-0000-0000-00004A270000}"/>
    <cellStyle name="Input 9 2 7 3 16" xfId="10491" xr:uid="{00000000-0005-0000-0000-00004B270000}"/>
    <cellStyle name="Input 9 2 7 3 2" xfId="10492" xr:uid="{00000000-0005-0000-0000-00004C270000}"/>
    <cellStyle name="Input 9 2 7 3 2 2" xfId="10493" xr:uid="{00000000-0005-0000-0000-00004D270000}"/>
    <cellStyle name="Input 9 2 7 3 3" xfId="10494" xr:uid="{00000000-0005-0000-0000-00004E270000}"/>
    <cellStyle name="Input 9 2 7 3 3 2" xfId="10495" xr:uid="{00000000-0005-0000-0000-00004F270000}"/>
    <cellStyle name="Input 9 2 7 3 4" xfId="10496" xr:uid="{00000000-0005-0000-0000-000050270000}"/>
    <cellStyle name="Input 9 2 7 3 4 2" xfId="10497" xr:uid="{00000000-0005-0000-0000-000051270000}"/>
    <cellStyle name="Input 9 2 7 3 5" xfId="10498" xr:uid="{00000000-0005-0000-0000-000052270000}"/>
    <cellStyle name="Input 9 2 7 3 5 2" xfId="10499" xr:uid="{00000000-0005-0000-0000-000053270000}"/>
    <cellStyle name="Input 9 2 7 3 6" xfId="10500" xr:uid="{00000000-0005-0000-0000-000054270000}"/>
    <cellStyle name="Input 9 2 7 3 6 2" xfId="10501" xr:uid="{00000000-0005-0000-0000-000055270000}"/>
    <cellStyle name="Input 9 2 7 3 7" xfId="10502" xr:uid="{00000000-0005-0000-0000-000056270000}"/>
    <cellStyle name="Input 9 2 7 3 7 2" xfId="10503" xr:uid="{00000000-0005-0000-0000-000057270000}"/>
    <cellStyle name="Input 9 2 7 3 8" xfId="10504" xr:uid="{00000000-0005-0000-0000-000058270000}"/>
    <cellStyle name="Input 9 2 7 3 8 2" xfId="10505" xr:uid="{00000000-0005-0000-0000-000059270000}"/>
    <cellStyle name="Input 9 2 7 3 9" xfId="10506" xr:uid="{00000000-0005-0000-0000-00005A270000}"/>
    <cellStyle name="Input 9 2 7 3 9 2" xfId="10507" xr:uid="{00000000-0005-0000-0000-00005B270000}"/>
    <cellStyle name="Input 9 2 7 4" xfId="10508" xr:uid="{00000000-0005-0000-0000-00005C270000}"/>
    <cellStyle name="Input 9 2 7 4 10" xfId="10509" xr:uid="{00000000-0005-0000-0000-00005D270000}"/>
    <cellStyle name="Input 9 2 7 4 10 2" xfId="10510" xr:uid="{00000000-0005-0000-0000-00005E270000}"/>
    <cellStyle name="Input 9 2 7 4 11" xfId="10511" xr:uid="{00000000-0005-0000-0000-00005F270000}"/>
    <cellStyle name="Input 9 2 7 4 11 2" xfId="10512" xr:uid="{00000000-0005-0000-0000-000060270000}"/>
    <cellStyle name="Input 9 2 7 4 12" xfId="10513" xr:uid="{00000000-0005-0000-0000-000061270000}"/>
    <cellStyle name="Input 9 2 7 4 12 2" xfId="10514" xr:uid="{00000000-0005-0000-0000-000062270000}"/>
    <cellStyle name="Input 9 2 7 4 13" xfId="10515" xr:uid="{00000000-0005-0000-0000-000063270000}"/>
    <cellStyle name="Input 9 2 7 4 13 2" xfId="10516" xr:uid="{00000000-0005-0000-0000-000064270000}"/>
    <cellStyle name="Input 9 2 7 4 14" xfId="10517" xr:uid="{00000000-0005-0000-0000-000065270000}"/>
    <cellStyle name="Input 9 2 7 4 14 2" xfId="10518" xr:uid="{00000000-0005-0000-0000-000066270000}"/>
    <cellStyle name="Input 9 2 7 4 15" xfId="10519" xr:uid="{00000000-0005-0000-0000-000067270000}"/>
    <cellStyle name="Input 9 2 7 4 15 2" xfId="10520" xr:uid="{00000000-0005-0000-0000-000068270000}"/>
    <cellStyle name="Input 9 2 7 4 16" xfId="10521" xr:uid="{00000000-0005-0000-0000-000069270000}"/>
    <cellStyle name="Input 9 2 7 4 2" xfId="10522" xr:uid="{00000000-0005-0000-0000-00006A270000}"/>
    <cellStyle name="Input 9 2 7 4 2 2" xfId="10523" xr:uid="{00000000-0005-0000-0000-00006B270000}"/>
    <cellStyle name="Input 9 2 7 4 3" xfId="10524" xr:uid="{00000000-0005-0000-0000-00006C270000}"/>
    <cellStyle name="Input 9 2 7 4 3 2" xfId="10525" xr:uid="{00000000-0005-0000-0000-00006D270000}"/>
    <cellStyle name="Input 9 2 7 4 4" xfId="10526" xr:uid="{00000000-0005-0000-0000-00006E270000}"/>
    <cellStyle name="Input 9 2 7 4 4 2" xfId="10527" xr:uid="{00000000-0005-0000-0000-00006F270000}"/>
    <cellStyle name="Input 9 2 7 4 5" xfId="10528" xr:uid="{00000000-0005-0000-0000-000070270000}"/>
    <cellStyle name="Input 9 2 7 4 5 2" xfId="10529" xr:uid="{00000000-0005-0000-0000-000071270000}"/>
    <cellStyle name="Input 9 2 7 4 6" xfId="10530" xr:uid="{00000000-0005-0000-0000-000072270000}"/>
    <cellStyle name="Input 9 2 7 4 6 2" xfId="10531" xr:uid="{00000000-0005-0000-0000-000073270000}"/>
    <cellStyle name="Input 9 2 7 4 7" xfId="10532" xr:uid="{00000000-0005-0000-0000-000074270000}"/>
    <cellStyle name="Input 9 2 7 4 7 2" xfId="10533" xr:uid="{00000000-0005-0000-0000-000075270000}"/>
    <cellStyle name="Input 9 2 7 4 8" xfId="10534" xr:uid="{00000000-0005-0000-0000-000076270000}"/>
    <cellStyle name="Input 9 2 7 4 8 2" xfId="10535" xr:uid="{00000000-0005-0000-0000-000077270000}"/>
    <cellStyle name="Input 9 2 7 4 9" xfId="10536" xr:uid="{00000000-0005-0000-0000-000078270000}"/>
    <cellStyle name="Input 9 2 7 4 9 2" xfId="10537" xr:uid="{00000000-0005-0000-0000-000079270000}"/>
    <cellStyle name="Input 9 2 7 5" xfId="10538" xr:uid="{00000000-0005-0000-0000-00007A270000}"/>
    <cellStyle name="Input 9 2 7 5 10" xfId="10539" xr:uid="{00000000-0005-0000-0000-00007B270000}"/>
    <cellStyle name="Input 9 2 7 5 10 2" xfId="10540" xr:uid="{00000000-0005-0000-0000-00007C270000}"/>
    <cellStyle name="Input 9 2 7 5 11" xfId="10541" xr:uid="{00000000-0005-0000-0000-00007D270000}"/>
    <cellStyle name="Input 9 2 7 5 11 2" xfId="10542" xr:uid="{00000000-0005-0000-0000-00007E270000}"/>
    <cellStyle name="Input 9 2 7 5 12" xfId="10543" xr:uid="{00000000-0005-0000-0000-00007F270000}"/>
    <cellStyle name="Input 9 2 7 5 12 2" xfId="10544" xr:uid="{00000000-0005-0000-0000-000080270000}"/>
    <cellStyle name="Input 9 2 7 5 13" xfId="10545" xr:uid="{00000000-0005-0000-0000-000081270000}"/>
    <cellStyle name="Input 9 2 7 5 13 2" xfId="10546" xr:uid="{00000000-0005-0000-0000-000082270000}"/>
    <cellStyle name="Input 9 2 7 5 14" xfId="10547" xr:uid="{00000000-0005-0000-0000-000083270000}"/>
    <cellStyle name="Input 9 2 7 5 2" xfId="10548" xr:uid="{00000000-0005-0000-0000-000084270000}"/>
    <cellStyle name="Input 9 2 7 5 2 2" xfId="10549" xr:uid="{00000000-0005-0000-0000-000085270000}"/>
    <cellStyle name="Input 9 2 7 5 3" xfId="10550" xr:uid="{00000000-0005-0000-0000-000086270000}"/>
    <cellStyle name="Input 9 2 7 5 3 2" xfId="10551" xr:uid="{00000000-0005-0000-0000-000087270000}"/>
    <cellStyle name="Input 9 2 7 5 4" xfId="10552" xr:uid="{00000000-0005-0000-0000-000088270000}"/>
    <cellStyle name="Input 9 2 7 5 4 2" xfId="10553" xr:uid="{00000000-0005-0000-0000-000089270000}"/>
    <cellStyle name="Input 9 2 7 5 5" xfId="10554" xr:uid="{00000000-0005-0000-0000-00008A270000}"/>
    <cellStyle name="Input 9 2 7 5 5 2" xfId="10555" xr:uid="{00000000-0005-0000-0000-00008B270000}"/>
    <cellStyle name="Input 9 2 7 5 6" xfId="10556" xr:uid="{00000000-0005-0000-0000-00008C270000}"/>
    <cellStyle name="Input 9 2 7 5 6 2" xfId="10557" xr:uid="{00000000-0005-0000-0000-00008D270000}"/>
    <cellStyle name="Input 9 2 7 5 7" xfId="10558" xr:uid="{00000000-0005-0000-0000-00008E270000}"/>
    <cellStyle name="Input 9 2 7 5 7 2" xfId="10559" xr:uid="{00000000-0005-0000-0000-00008F270000}"/>
    <cellStyle name="Input 9 2 7 5 8" xfId="10560" xr:uid="{00000000-0005-0000-0000-000090270000}"/>
    <cellStyle name="Input 9 2 7 5 8 2" xfId="10561" xr:uid="{00000000-0005-0000-0000-000091270000}"/>
    <cellStyle name="Input 9 2 7 5 9" xfId="10562" xr:uid="{00000000-0005-0000-0000-000092270000}"/>
    <cellStyle name="Input 9 2 7 5 9 2" xfId="10563" xr:uid="{00000000-0005-0000-0000-000093270000}"/>
    <cellStyle name="Input 9 2 7 6" xfId="10564" xr:uid="{00000000-0005-0000-0000-000094270000}"/>
    <cellStyle name="Input 9 2 7 6 2" xfId="10565" xr:uid="{00000000-0005-0000-0000-000095270000}"/>
    <cellStyle name="Input 9 2 7 7" xfId="10566" xr:uid="{00000000-0005-0000-0000-000096270000}"/>
    <cellStyle name="Input 9 2 7 7 2" xfId="10567" xr:uid="{00000000-0005-0000-0000-000097270000}"/>
    <cellStyle name="Input 9 2 7 8" xfId="10568" xr:uid="{00000000-0005-0000-0000-000098270000}"/>
    <cellStyle name="Input 9 2 7 8 2" xfId="10569" xr:uid="{00000000-0005-0000-0000-000099270000}"/>
    <cellStyle name="Input 9 2 7 9" xfId="10570" xr:uid="{00000000-0005-0000-0000-00009A270000}"/>
    <cellStyle name="Input 9 2 7 9 2" xfId="10571" xr:uid="{00000000-0005-0000-0000-00009B270000}"/>
    <cellStyle name="Input 9 2 8" xfId="10572" xr:uid="{00000000-0005-0000-0000-00009C270000}"/>
    <cellStyle name="Input 9 2 8 10" xfId="10573" xr:uid="{00000000-0005-0000-0000-00009D270000}"/>
    <cellStyle name="Input 9 2 8 10 2" xfId="10574" xr:uid="{00000000-0005-0000-0000-00009E270000}"/>
    <cellStyle name="Input 9 2 8 11" xfId="10575" xr:uid="{00000000-0005-0000-0000-00009F270000}"/>
    <cellStyle name="Input 9 2 8 11 2" xfId="10576" xr:uid="{00000000-0005-0000-0000-0000A0270000}"/>
    <cellStyle name="Input 9 2 8 12" xfId="10577" xr:uid="{00000000-0005-0000-0000-0000A1270000}"/>
    <cellStyle name="Input 9 2 8 12 2" xfId="10578" xr:uid="{00000000-0005-0000-0000-0000A2270000}"/>
    <cellStyle name="Input 9 2 8 13" xfId="10579" xr:uid="{00000000-0005-0000-0000-0000A3270000}"/>
    <cellStyle name="Input 9 2 8 13 2" xfId="10580" xr:uid="{00000000-0005-0000-0000-0000A4270000}"/>
    <cellStyle name="Input 9 2 8 14" xfId="10581" xr:uid="{00000000-0005-0000-0000-0000A5270000}"/>
    <cellStyle name="Input 9 2 8 14 2" xfId="10582" xr:uid="{00000000-0005-0000-0000-0000A6270000}"/>
    <cellStyle name="Input 9 2 8 15" xfId="10583" xr:uid="{00000000-0005-0000-0000-0000A7270000}"/>
    <cellStyle name="Input 9 2 8 15 2" xfId="10584" xr:uid="{00000000-0005-0000-0000-0000A8270000}"/>
    <cellStyle name="Input 9 2 8 16" xfId="10585" xr:uid="{00000000-0005-0000-0000-0000A9270000}"/>
    <cellStyle name="Input 9 2 8 16 2" xfId="10586" xr:uid="{00000000-0005-0000-0000-0000AA270000}"/>
    <cellStyle name="Input 9 2 8 17" xfId="10587" xr:uid="{00000000-0005-0000-0000-0000AB270000}"/>
    <cellStyle name="Input 9 2 8 17 2" xfId="10588" xr:uid="{00000000-0005-0000-0000-0000AC270000}"/>
    <cellStyle name="Input 9 2 8 18" xfId="10589" xr:uid="{00000000-0005-0000-0000-0000AD270000}"/>
    <cellStyle name="Input 9 2 8 2" xfId="10590" xr:uid="{00000000-0005-0000-0000-0000AE270000}"/>
    <cellStyle name="Input 9 2 8 2 10" xfId="10591" xr:uid="{00000000-0005-0000-0000-0000AF270000}"/>
    <cellStyle name="Input 9 2 8 2 10 2" xfId="10592" xr:uid="{00000000-0005-0000-0000-0000B0270000}"/>
    <cellStyle name="Input 9 2 8 2 11" xfId="10593" xr:uid="{00000000-0005-0000-0000-0000B1270000}"/>
    <cellStyle name="Input 9 2 8 2 11 2" xfId="10594" xr:uid="{00000000-0005-0000-0000-0000B2270000}"/>
    <cellStyle name="Input 9 2 8 2 12" xfId="10595" xr:uid="{00000000-0005-0000-0000-0000B3270000}"/>
    <cellStyle name="Input 9 2 8 2 12 2" xfId="10596" xr:uid="{00000000-0005-0000-0000-0000B4270000}"/>
    <cellStyle name="Input 9 2 8 2 13" xfId="10597" xr:uid="{00000000-0005-0000-0000-0000B5270000}"/>
    <cellStyle name="Input 9 2 8 2 13 2" xfId="10598" xr:uid="{00000000-0005-0000-0000-0000B6270000}"/>
    <cellStyle name="Input 9 2 8 2 14" xfId="10599" xr:uid="{00000000-0005-0000-0000-0000B7270000}"/>
    <cellStyle name="Input 9 2 8 2 14 2" xfId="10600" xr:uid="{00000000-0005-0000-0000-0000B8270000}"/>
    <cellStyle name="Input 9 2 8 2 15" xfId="10601" xr:uid="{00000000-0005-0000-0000-0000B9270000}"/>
    <cellStyle name="Input 9 2 8 2 15 2" xfId="10602" xr:uid="{00000000-0005-0000-0000-0000BA270000}"/>
    <cellStyle name="Input 9 2 8 2 16" xfId="10603" xr:uid="{00000000-0005-0000-0000-0000BB270000}"/>
    <cellStyle name="Input 9 2 8 2 16 2" xfId="10604" xr:uid="{00000000-0005-0000-0000-0000BC270000}"/>
    <cellStyle name="Input 9 2 8 2 17" xfId="10605" xr:uid="{00000000-0005-0000-0000-0000BD270000}"/>
    <cellStyle name="Input 9 2 8 2 17 2" xfId="10606" xr:uid="{00000000-0005-0000-0000-0000BE270000}"/>
    <cellStyle name="Input 9 2 8 2 18" xfId="10607" xr:uid="{00000000-0005-0000-0000-0000BF270000}"/>
    <cellStyle name="Input 9 2 8 2 2" xfId="10608" xr:uid="{00000000-0005-0000-0000-0000C0270000}"/>
    <cellStyle name="Input 9 2 8 2 2 2" xfId="10609" xr:uid="{00000000-0005-0000-0000-0000C1270000}"/>
    <cellStyle name="Input 9 2 8 2 3" xfId="10610" xr:uid="{00000000-0005-0000-0000-0000C2270000}"/>
    <cellStyle name="Input 9 2 8 2 3 2" xfId="10611" xr:uid="{00000000-0005-0000-0000-0000C3270000}"/>
    <cellStyle name="Input 9 2 8 2 4" xfId="10612" xr:uid="{00000000-0005-0000-0000-0000C4270000}"/>
    <cellStyle name="Input 9 2 8 2 4 2" xfId="10613" xr:uid="{00000000-0005-0000-0000-0000C5270000}"/>
    <cellStyle name="Input 9 2 8 2 5" xfId="10614" xr:uid="{00000000-0005-0000-0000-0000C6270000}"/>
    <cellStyle name="Input 9 2 8 2 5 2" xfId="10615" xr:uid="{00000000-0005-0000-0000-0000C7270000}"/>
    <cellStyle name="Input 9 2 8 2 6" xfId="10616" xr:uid="{00000000-0005-0000-0000-0000C8270000}"/>
    <cellStyle name="Input 9 2 8 2 6 2" xfId="10617" xr:uid="{00000000-0005-0000-0000-0000C9270000}"/>
    <cellStyle name="Input 9 2 8 2 7" xfId="10618" xr:uid="{00000000-0005-0000-0000-0000CA270000}"/>
    <cellStyle name="Input 9 2 8 2 7 2" xfId="10619" xr:uid="{00000000-0005-0000-0000-0000CB270000}"/>
    <cellStyle name="Input 9 2 8 2 8" xfId="10620" xr:uid="{00000000-0005-0000-0000-0000CC270000}"/>
    <cellStyle name="Input 9 2 8 2 8 2" xfId="10621" xr:uid="{00000000-0005-0000-0000-0000CD270000}"/>
    <cellStyle name="Input 9 2 8 2 9" xfId="10622" xr:uid="{00000000-0005-0000-0000-0000CE270000}"/>
    <cellStyle name="Input 9 2 8 2 9 2" xfId="10623" xr:uid="{00000000-0005-0000-0000-0000CF270000}"/>
    <cellStyle name="Input 9 2 8 3" xfId="10624" xr:uid="{00000000-0005-0000-0000-0000D0270000}"/>
    <cellStyle name="Input 9 2 8 3 10" xfId="10625" xr:uid="{00000000-0005-0000-0000-0000D1270000}"/>
    <cellStyle name="Input 9 2 8 3 10 2" xfId="10626" xr:uid="{00000000-0005-0000-0000-0000D2270000}"/>
    <cellStyle name="Input 9 2 8 3 11" xfId="10627" xr:uid="{00000000-0005-0000-0000-0000D3270000}"/>
    <cellStyle name="Input 9 2 8 3 11 2" xfId="10628" xr:uid="{00000000-0005-0000-0000-0000D4270000}"/>
    <cellStyle name="Input 9 2 8 3 12" xfId="10629" xr:uid="{00000000-0005-0000-0000-0000D5270000}"/>
    <cellStyle name="Input 9 2 8 3 12 2" xfId="10630" xr:uid="{00000000-0005-0000-0000-0000D6270000}"/>
    <cellStyle name="Input 9 2 8 3 13" xfId="10631" xr:uid="{00000000-0005-0000-0000-0000D7270000}"/>
    <cellStyle name="Input 9 2 8 3 13 2" xfId="10632" xr:uid="{00000000-0005-0000-0000-0000D8270000}"/>
    <cellStyle name="Input 9 2 8 3 14" xfId="10633" xr:uid="{00000000-0005-0000-0000-0000D9270000}"/>
    <cellStyle name="Input 9 2 8 3 14 2" xfId="10634" xr:uid="{00000000-0005-0000-0000-0000DA270000}"/>
    <cellStyle name="Input 9 2 8 3 15" xfId="10635" xr:uid="{00000000-0005-0000-0000-0000DB270000}"/>
    <cellStyle name="Input 9 2 8 3 15 2" xfId="10636" xr:uid="{00000000-0005-0000-0000-0000DC270000}"/>
    <cellStyle name="Input 9 2 8 3 16" xfId="10637" xr:uid="{00000000-0005-0000-0000-0000DD270000}"/>
    <cellStyle name="Input 9 2 8 3 2" xfId="10638" xr:uid="{00000000-0005-0000-0000-0000DE270000}"/>
    <cellStyle name="Input 9 2 8 3 2 2" xfId="10639" xr:uid="{00000000-0005-0000-0000-0000DF270000}"/>
    <cellStyle name="Input 9 2 8 3 3" xfId="10640" xr:uid="{00000000-0005-0000-0000-0000E0270000}"/>
    <cellStyle name="Input 9 2 8 3 3 2" xfId="10641" xr:uid="{00000000-0005-0000-0000-0000E1270000}"/>
    <cellStyle name="Input 9 2 8 3 4" xfId="10642" xr:uid="{00000000-0005-0000-0000-0000E2270000}"/>
    <cellStyle name="Input 9 2 8 3 4 2" xfId="10643" xr:uid="{00000000-0005-0000-0000-0000E3270000}"/>
    <cellStyle name="Input 9 2 8 3 5" xfId="10644" xr:uid="{00000000-0005-0000-0000-0000E4270000}"/>
    <cellStyle name="Input 9 2 8 3 5 2" xfId="10645" xr:uid="{00000000-0005-0000-0000-0000E5270000}"/>
    <cellStyle name="Input 9 2 8 3 6" xfId="10646" xr:uid="{00000000-0005-0000-0000-0000E6270000}"/>
    <cellStyle name="Input 9 2 8 3 6 2" xfId="10647" xr:uid="{00000000-0005-0000-0000-0000E7270000}"/>
    <cellStyle name="Input 9 2 8 3 7" xfId="10648" xr:uid="{00000000-0005-0000-0000-0000E8270000}"/>
    <cellStyle name="Input 9 2 8 3 7 2" xfId="10649" xr:uid="{00000000-0005-0000-0000-0000E9270000}"/>
    <cellStyle name="Input 9 2 8 3 8" xfId="10650" xr:uid="{00000000-0005-0000-0000-0000EA270000}"/>
    <cellStyle name="Input 9 2 8 3 8 2" xfId="10651" xr:uid="{00000000-0005-0000-0000-0000EB270000}"/>
    <cellStyle name="Input 9 2 8 3 9" xfId="10652" xr:uid="{00000000-0005-0000-0000-0000EC270000}"/>
    <cellStyle name="Input 9 2 8 3 9 2" xfId="10653" xr:uid="{00000000-0005-0000-0000-0000ED270000}"/>
    <cellStyle name="Input 9 2 8 4" xfId="10654" xr:uid="{00000000-0005-0000-0000-0000EE270000}"/>
    <cellStyle name="Input 9 2 8 4 10" xfId="10655" xr:uid="{00000000-0005-0000-0000-0000EF270000}"/>
    <cellStyle name="Input 9 2 8 4 10 2" xfId="10656" xr:uid="{00000000-0005-0000-0000-0000F0270000}"/>
    <cellStyle name="Input 9 2 8 4 11" xfId="10657" xr:uid="{00000000-0005-0000-0000-0000F1270000}"/>
    <cellStyle name="Input 9 2 8 4 11 2" xfId="10658" xr:uid="{00000000-0005-0000-0000-0000F2270000}"/>
    <cellStyle name="Input 9 2 8 4 12" xfId="10659" xr:uid="{00000000-0005-0000-0000-0000F3270000}"/>
    <cellStyle name="Input 9 2 8 4 12 2" xfId="10660" xr:uid="{00000000-0005-0000-0000-0000F4270000}"/>
    <cellStyle name="Input 9 2 8 4 13" xfId="10661" xr:uid="{00000000-0005-0000-0000-0000F5270000}"/>
    <cellStyle name="Input 9 2 8 4 13 2" xfId="10662" xr:uid="{00000000-0005-0000-0000-0000F6270000}"/>
    <cellStyle name="Input 9 2 8 4 14" xfId="10663" xr:uid="{00000000-0005-0000-0000-0000F7270000}"/>
    <cellStyle name="Input 9 2 8 4 14 2" xfId="10664" xr:uid="{00000000-0005-0000-0000-0000F8270000}"/>
    <cellStyle name="Input 9 2 8 4 15" xfId="10665" xr:uid="{00000000-0005-0000-0000-0000F9270000}"/>
    <cellStyle name="Input 9 2 8 4 15 2" xfId="10666" xr:uid="{00000000-0005-0000-0000-0000FA270000}"/>
    <cellStyle name="Input 9 2 8 4 16" xfId="10667" xr:uid="{00000000-0005-0000-0000-0000FB270000}"/>
    <cellStyle name="Input 9 2 8 4 2" xfId="10668" xr:uid="{00000000-0005-0000-0000-0000FC270000}"/>
    <cellStyle name="Input 9 2 8 4 2 2" xfId="10669" xr:uid="{00000000-0005-0000-0000-0000FD270000}"/>
    <cellStyle name="Input 9 2 8 4 3" xfId="10670" xr:uid="{00000000-0005-0000-0000-0000FE270000}"/>
    <cellStyle name="Input 9 2 8 4 3 2" xfId="10671" xr:uid="{00000000-0005-0000-0000-0000FF270000}"/>
    <cellStyle name="Input 9 2 8 4 4" xfId="10672" xr:uid="{00000000-0005-0000-0000-000000280000}"/>
    <cellStyle name="Input 9 2 8 4 4 2" xfId="10673" xr:uid="{00000000-0005-0000-0000-000001280000}"/>
    <cellStyle name="Input 9 2 8 4 5" xfId="10674" xr:uid="{00000000-0005-0000-0000-000002280000}"/>
    <cellStyle name="Input 9 2 8 4 5 2" xfId="10675" xr:uid="{00000000-0005-0000-0000-000003280000}"/>
    <cellStyle name="Input 9 2 8 4 6" xfId="10676" xr:uid="{00000000-0005-0000-0000-000004280000}"/>
    <cellStyle name="Input 9 2 8 4 6 2" xfId="10677" xr:uid="{00000000-0005-0000-0000-000005280000}"/>
    <cellStyle name="Input 9 2 8 4 7" xfId="10678" xr:uid="{00000000-0005-0000-0000-000006280000}"/>
    <cellStyle name="Input 9 2 8 4 7 2" xfId="10679" xr:uid="{00000000-0005-0000-0000-000007280000}"/>
    <cellStyle name="Input 9 2 8 4 8" xfId="10680" xr:uid="{00000000-0005-0000-0000-000008280000}"/>
    <cellStyle name="Input 9 2 8 4 8 2" xfId="10681" xr:uid="{00000000-0005-0000-0000-000009280000}"/>
    <cellStyle name="Input 9 2 8 4 9" xfId="10682" xr:uid="{00000000-0005-0000-0000-00000A280000}"/>
    <cellStyle name="Input 9 2 8 4 9 2" xfId="10683" xr:uid="{00000000-0005-0000-0000-00000B280000}"/>
    <cellStyle name="Input 9 2 8 5" xfId="10684" xr:uid="{00000000-0005-0000-0000-00000C280000}"/>
    <cellStyle name="Input 9 2 8 5 10" xfId="10685" xr:uid="{00000000-0005-0000-0000-00000D280000}"/>
    <cellStyle name="Input 9 2 8 5 10 2" xfId="10686" xr:uid="{00000000-0005-0000-0000-00000E280000}"/>
    <cellStyle name="Input 9 2 8 5 11" xfId="10687" xr:uid="{00000000-0005-0000-0000-00000F280000}"/>
    <cellStyle name="Input 9 2 8 5 11 2" xfId="10688" xr:uid="{00000000-0005-0000-0000-000010280000}"/>
    <cellStyle name="Input 9 2 8 5 12" xfId="10689" xr:uid="{00000000-0005-0000-0000-000011280000}"/>
    <cellStyle name="Input 9 2 8 5 12 2" xfId="10690" xr:uid="{00000000-0005-0000-0000-000012280000}"/>
    <cellStyle name="Input 9 2 8 5 13" xfId="10691" xr:uid="{00000000-0005-0000-0000-000013280000}"/>
    <cellStyle name="Input 9 2 8 5 13 2" xfId="10692" xr:uid="{00000000-0005-0000-0000-000014280000}"/>
    <cellStyle name="Input 9 2 8 5 14" xfId="10693" xr:uid="{00000000-0005-0000-0000-000015280000}"/>
    <cellStyle name="Input 9 2 8 5 2" xfId="10694" xr:uid="{00000000-0005-0000-0000-000016280000}"/>
    <cellStyle name="Input 9 2 8 5 2 2" xfId="10695" xr:uid="{00000000-0005-0000-0000-000017280000}"/>
    <cellStyle name="Input 9 2 8 5 3" xfId="10696" xr:uid="{00000000-0005-0000-0000-000018280000}"/>
    <cellStyle name="Input 9 2 8 5 3 2" xfId="10697" xr:uid="{00000000-0005-0000-0000-000019280000}"/>
    <cellStyle name="Input 9 2 8 5 4" xfId="10698" xr:uid="{00000000-0005-0000-0000-00001A280000}"/>
    <cellStyle name="Input 9 2 8 5 4 2" xfId="10699" xr:uid="{00000000-0005-0000-0000-00001B280000}"/>
    <cellStyle name="Input 9 2 8 5 5" xfId="10700" xr:uid="{00000000-0005-0000-0000-00001C280000}"/>
    <cellStyle name="Input 9 2 8 5 5 2" xfId="10701" xr:uid="{00000000-0005-0000-0000-00001D280000}"/>
    <cellStyle name="Input 9 2 8 5 6" xfId="10702" xr:uid="{00000000-0005-0000-0000-00001E280000}"/>
    <cellStyle name="Input 9 2 8 5 6 2" xfId="10703" xr:uid="{00000000-0005-0000-0000-00001F280000}"/>
    <cellStyle name="Input 9 2 8 5 7" xfId="10704" xr:uid="{00000000-0005-0000-0000-000020280000}"/>
    <cellStyle name="Input 9 2 8 5 7 2" xfId="10705" xr:uid="{00000000-0005-0000-0000-000021280000}"/>
    <cellStyle name="Input 9 2 8 5 8" xfId="10706" xr:uid="{00000000-0005-0000-0000-000022280000}"/>
    <cellStyle name="Input 9 2 8 5 8 2" xfId="10707" xr:uid="{00000000-0005-0000-0000-000023280000}"/>
    <cellStyle name="Input 9 2 8 5 9" xfId="10708" xr:uid="{00000000-0005-0000-0000-000024280000}"/>
    <cellStyle name="Input 9 2 8 5 9 2" xfId="10709" xr:uid="{00000000-0005-0000-0000-000025280000}"/>
    <cellStyle name="Input 9 2 8 6" xfId="10710" xr:uid="{00000000-0005-0000-0000-000026280000}"/>
    <cellStyle name="Input 9 2 8 6 2" xfId="10711" xr:uid="{00000000-0005-0000-0000-000027280000}"/>
    <cellStyle name="Input 9 2 8 7" xfId="10712" xr:uid="{00000000-0005-0000-0000-000028280000}"/>
    <cellStyle name="Input 9 2 8 7 2" xfId="10713" xr:uid="{00000000-0005-0000-0000-000029280000}"/>
    <cellStyle name="Input 9 2 8 8" xfId="10714" xr:uid="{00000000-0005-0000-0000-00002A280000}"/>
    <cellStyle name="Input 9 2 8 8 2" xfId="10715" xr:uid="{00000000-0005-0000-0000-00002B280000}"/>
    <cellStyle name="Input 9 2 8 9" xfId="10716" xr:uid="{00000000-0005-0000-0000-00002C280000}"/>
    <cellStyle name="Input 9 2 8 9 2" xfId="10717" xr:uid="{00000000-0005-0000-0000-00002D280000}"/>
    <cellStyle name="Input 9 2 9" xfId="10718" xr:uid="{00000000-0005-0000-0000-00002E280000}"/>
    <cellStyle name="Input 9 2 9 10" xfId="10719" xr:uid="{00000000-0005-0000-0000-00002F280000}"/>
    <cellStyle name="Input 9 2 9 10 2" xfId="10720" xr:uid="{00000000-0005-0000-0000-000030280000}"/>
    <cellStyle name="Input 9 2 9 11" xfId="10721" xr:uid="{00000000-0005-0000-0000-000031280000}"/>
    <cellStyle name="Input 9 2 9 11 2" xfId="10722" xr:uid="{00000000-0005-0000-0000-000032280000}"/>
    <cellStyle name="Input 9 2 9 12" xfId="10723" xr:uid="{00000000-0005-0000-0000-000033280000}"/>
    <cellStyle name="Input 9 2 9 12 2" xfId="10724" xr:uid="{00000000-0005-0000-0000-000034280000}"/>
    <cellStyle name="Input 9 2 9 13" xfId="10725" xr:uid="{00000000-0005-0000-0000-000035280000}"/>
    <cellStyle name="Input 9 2 9 13 2" xfId="10726" xr:uid="{00000000-0005-0000-0000-000036280000}"/>
    <cellStyle name="Input 9 2 9 14" xfId="10727" xr:uid="{00000000-0005-0000-0000-000037280000}"/>
    <cellStyle name="Input 9 2 9 14 2" xfId="10728" xr:uid="{00000000-0005-0000-0000-000038280000}"/>
    <cellStyle name="Input 9 2 9 15" xfId="10729" xr:uid="{00000000-0005-0000-0000-000039280000}"/>
    <cellStyle name="Input 9 2 9 15 2" xfId="10730" xr:uid="{00000000-0005-0000-0000-00003A280000}"/>
    <cellStyle name="Input 9 2 9 16" xfId="10731" xr:uid="{00000000-0005-0000-0000-00003B280000}"/>
    <cellStyle name="Input 9 2 9 16 2" xfId="10732" xr:uid="{00000000-0005-0000-0000-00003C280000}"/>
    <cellStyle name="Input 9 2 9 17" xfId="10733" xr:uid="{00000000-0005-0000-0000-00003D280000}"/>
    <cellStyle name="Input 9 2 9 17 2" xfId="10734" xr:uid="{00000000-0005-0000-0000-00003E280000}"/>
    <cellStyle name="Input 9 2 9 18" xfId="10735" xr:uid="{00000000-0005-0000-0000-00003F280000}"/>
    <cellStyle name="Input 9 2 9 2" xfId="10736" xr:uid="{00000000-0005-0000-0000-000040280000}"/>
    <cellStyle name="Input 9 2 9 2 2" xfId="10737" xr:uid="{00000000-0005-0000-0000-000041280000}"/>
    <cellStyle name="Input 9 2 9 3" xfId="10738" xr:uid="{00000000-0005-0000-0000-000042280000}"/>
    <cellStyle name="Input 9 2 9 3 2" xfId="10739" xr:uid="{00000000-0005-0000-0000-000043280000}"/>
    <cellStyle name="Input 9 2 9 4" xfId="10740" xr:uid="{00000000-0005-0000-0000-000044280000}"/>
    <cellStyle name="Input 9 2 9 4 2" xfId="10741" xr:uid="{00000000-0005-0000-0000-000045280000}"/>
    <cellStyle name="Input 9 2 9 5" xfId="10742" xr:uid="{00000000-0005-0000-0000-000046280000}"/>
    <cellStyle name="Input 9 2 9 5 2" xfId="10743" xr:uid="{00000000-0005-0000-0000-000047280000}"/>
    <cellStyle name="Input 9 2 9 6" xfId="10744" xr:uid="{00000000-0005-0000-0000-000048280000}"/>
    <cellStyle name="Input 9 2 9 6 2" xfId="10745" xr:uid="{00000000-0005-0000-0000-000049280000}"/>
    <cellStyle name="Input 9 2 9 7" xfId="10746" xr:uid="{00000000-0005-0000-0000-00004A280000}"/>
    <cellStyle name="Input 9 2 9 7 2" xfId="10747" xr:uid="{00000000-0005-0000-0000-00004B280000}"/>
    <cellStyle name="Input 9 2 9 8" xfId="10748" xr:uid="{00000000-0005-0000-0000-00004C280000}"/>
    <cellStyle name="Input 9 2 9 8 2" xfId="10749" xr:uid="{00000000-0005-0000-0000-00004D280000}"/>
    <cellStyle name="Input 9 2 9 9" xfId="10750" xr:uid="{00000000-0005-0000-0000-00004E280000}"/>
    <cellStyle name="Input 9 2 9 9 2" xfId="10751" xr:uid="{00000000-0005-0000-0000-00004F280000}"/>
    <cellStyle name="Input 9 20" xfId="10752" xr:uid="{00000000-0005-0000-0000-000050280000}"/>
    <cellStyle name="Input 9 20 2" xfId="10753" xr:uid="{00000000-0005-0000-0000-000051280000}"/>
    <cellStyle name="Input 9 21" xfId="10754" xr:uid="{00000000-0005-0000-0000-000052280000}"/>
    <cellStyle name="Input 9 21 2" xfId="10755" xr:uid="{00000000-0005-0000-0000-000053280000}"/>
    <cellStyle name="Input 9 22" xfId="10756" xr:uid="{00000000-0005-0000-0000-000054280000}"/>
    <cellStyle name="Input 9 22 2" xfId="10757" xr:uid="{00000000-0005-0000-0000-000055280000}"/>
    <cellStyle name="Input 9 23" xfId="10758" xr:uid="{00000000-0005-0000-0000-000056280000}"/>
    <cellStyle name="Input 9 23 2" xfId="10759" xr:uid="{00000000-0005-0000-0000-000057280000}"/>
    <cellStyle name="Input 9 24" xfId="10760" xr:uid="{00000000-0005-0000-0000-000058280000}"/>
    <cellStyle name="Input 9 24 2" xfId="10761" xr:uid="{00000000-0005-0000-0000-000059280000}"/>
    <cellStyle name="Input 9 25" xfId="10762" xr:uid="{00000000-0005-0000-0000-00005A280000}"/>
    <cellStyle name="Input 9 25 2" xfId="10763" xr:uid="{00000000-0005-0000-0000-00005B280000}"/>
    <cellStyle name="Input 9 26" xfId="10764" xr:uid="{00000000-0005-0000-0000-00005C280000}"/>
    <cellStyle name="Input 9 26 2" xfId="10765" xr:uid="{00000000-0005-0000-0000-00005D280000}"/>
    <cellStyle name="Input 9 27" xfId="10766" xr:uid="{00000000-0005-0000-0000-00005E280000}"/>
    <cellStyle name="Input 9 27 2" xfId="10767" xr:uid="{00000000-0005-0000-0000-00005F280000}"/>
    <cellStyle name="Input 9 28" xfId="10768" xr:uid="{00000000-0005-0000-0000-000060280000}"/>
    <cellStyle name="Input 9 3" xfId="10769" xr:uid="{00000000-0005-0000-0000-000061280000}"/>
    <cellStyle name="Input 9 3 10" xfId="10770" xr:uid="{00000000-0005-0000-0000-000062280000}"/>
    <cellStyle name="Input 9 3 10 2" xfId="10771" xr:uid="{00000000-0005-0000-0000-000063280000}"/>
    <cellStyle name="Input 9 3 11" xfId="10772" xr:uid="{00000000-0005-0000-0000-000064280000}"/>
    <cellStyle name="Input 9 3 11 2" xfId="10773" xr:uid="{00000000-0005-0000-0000-000065280000}"/>
    <cellStyle name="Input 9 3 12" xfId="10774" xr:uid="{00000000-0005-0000-0000-000066280000}"/>
    <cellStyle name="Input 9 3 12 2" xfId="10775" xr:uid="{00000000-0005-0000-0000-000067280000}"/>
    <cellStyle name="Input 9 3 13" xfId="10776" xr:uid="{00000000-0005-0000-0000-000068280000}"/>
    <cellStyle name="Input 9 3 13 2" xfId="10777" xr:uid="{00000000-0005-0000-0000-000069280000}"/>
    <cellStyle name="Input 9 3 14" xfId="10778" xr:uid="{00000000-0005-0000-0000-00006A280000}"/>
    <cellStyle name="Input 9 3 14 2" xfId="10779" xr:uid="{00000000-0005-0000-0000-00006B280000}"/>
    <cellStyle name="Input 9 3 15" xfId="10780" xr:uid="{00000000-0005-0000-0000-00006C280000}"/>
    <cellStyle name="Input 9 3 15 2" xfId="10781" xr:uid="{00000000-0005-0000-0000-00006D280000}"/>
    <cellStyle name="Input 9 3 16" xfId="10782" xr:uid="{00000000-0005-0000-0000-00006E280000}"/>
    <cellStyle name="Input 9 3 16 2" xfId="10783" xr:uid="{00000000-0005-0000-0000-00006F280000}"/>
    <cellStyle name="Input 9 3 17" xfId="10784" xr:uid="{00000000-0005-0000-0000-000070280000}"/>
    <cellStyle name="Input 9 3 17 2" xfId="10785" xr:uid="{00000000-0005-0000-0000-000071280000}"/>
    <cellStyle name="Input 9 3 18" xfId="10786" xr:uid="{00000000-0005-0000-0000-000072280000}"/>
    <cellStyle name="Input 9 3 18 2" xfId="10787" xr:uid="{00000000-0005-0000-0000-000073280000}"/>
    <cellStyle name="Input 9 3 19" xfId="10788" xr:uid="{00000000-0005-0000-0000-000074280000}"/>
    <cellStyle name="Input 9 3 19 2" xfId="10789" xr:uid="{00000000-0005-0000-0000-000075280000}"/>
    <cellStyle name="Input 9 3 2" xfId="10790" xr:uid="{00000000-0005-0000-0000-000076280000}"/>
    <cellStyle name="Input 9 3 2 10" xfId="10791" xr:uid="{00000000-0005-0000-0000-000077280000}"/>
    <cellStyle name="Input 9 3 2 10 2" xfId="10792" xr:uid="{00000000-0005-0000-0000-000078280000}"/>
    <cellStyle name="Input 9 3 2 11" xfId="10793" xr:uid="{00000000-0005-0000-0000-000079280000}"/>
    <cellStyle name="Input 9 3 2 11 2" xfId="10794" xr:uid="{00000000-0005-0000-0000-00007A280000}"/>
    <cellStyle name="Input 9 3 2 12" xfId="10795" xr:uid="{00000000-0005-0000-0000-00007B280000}"/>
    <cellStyle name="Input 9 3 2 12 2" xfId="10796" xr:uid="{00000000-0005-0000-0000-00007C280000}"/>
    <cellStyle name="Input 9 3 2 13" xfId="10797" xr:uid="{00000000-0005-0000-0000-00007D280000}"/>
    <cellStyle name="Input 9 3 2 13 2" xfId="10798" xr:uid="{00000000-0005-0000-0000-00007E280000}"/>
    <cellStyle name="Input 9 3 2 14" xfId="10799" xr:uid="{00000000-0005-0000-0000-00007F280000}"/>
    <cellStyle name="Input 9 3 2 14 2" xfId="10800" xr:uid="{00000000-0005-0000-0000-000080280000}"/>
    <cellStyle name="Input 9 3 2 15" xfId="10801" xr:uid="{00000000-0005-0000-0000-000081280000}"/>
    <cellStyle name="Input 9 3 2 15 2" xfId="10802" xr:uid="{00000000-0005-0000-0000-000082280000}"/>
    <cellStyle name="Input 9 3 2 16" xfId="10803" xr:uid="{00000000-0005-0000-0000-000083280000}"/>
    <cellStyle name="Input 9 3 2 16 2" xfId="10804" xr:uid="{00000000-0005-0000-0000-000084280000}"/>
    <cellStyle name="Input 9 3 2 17" xfId="10805" xr:uid="{00000000-0005-0000-0000-000085280000}"/>
    <cellStyle name="Input 9 3 2 17 2" xfId="10806" xr:uid="{00000000-0005-0000-0000-000086280000}"/>
    <cellStyle name="Input 9 3 2 18" xfId="10807" xr:uid="{00000000-0005-0000-0000-000087280000}"/>
    <cellStyle name="Input 9 3 2 18 2" xfId="10808" xr:uid="{00000000-0005-0000-0000-000088280000}"/>
    <cellStyle name="Input 9 3 2 19" xfId="10809" xr:uid="{00000000-0005-0000-0000-000089280000}"/>
    <cellStyle name="Input 9 3 2 2" xfId="10810" xr:uid="{00000000-0005-0000-0000-00008A280000}"/>
    <cellStyle name="Input 9 3 2 2 2" xfId="10811" xr:uid="{00000000-0005-0000-0000-00008B280000}"/>
    <cellStyle name="Input 9 3 2 3" xfId="10812" xr:uid="{00000000-0005-0000-0000-00008C280000}"/>
    <cellStyle name="Input 9 3 2 3 2" xfId="10813" xr:uid="{00000000-0005-0000-0000-00008D280000}"/>
    <cellStyle name="Input 9 3 2 4" xfId="10814" xr:uid="{00000000-0005-0000-0000-00008E280000}"/>
    <cellStyle name="Input 9 3 2 4 2" xfId="10815" xr:uid="{00000000-0005-0000-0000-00008F280000}"/>
    <cellStyle name="Input 9 3 2 5" xfId="10816" xr:uid="{00000000-0005-0000-0000-000090280000}"/>
    <cellStyle name="Input 9 3 2 5 2" xfId="10817" xr:uid="{00000000-0005-0000-0000-000091280000}"/>
    <cellStyle name="Input 9 3 2 6" xfId="10818" xr:uid="{00000000-0005-0000-0000-000092280000}"/>
    <cellStyle name="Input 9 3 2 6 2" xfId="10819" xr:uid="{00000000-0005-0000-0000-000093280000}"/>
    <cellStyle name="Input 9 3 2 7" xfId="10820" xr:uid="{00000000-0005-0000-0000-000094280000}"/>
    <cellStyle name="Input 9 3 2 7 2" xfId="10821" xr:uid="{00000000-0005-0000-0000-000095280000}"/>
    <cellStyle name="Input 9 3 2 8" xfId="10822" xr:uid="{00000000-0005-0000-0000-000096280000}"/>
    <cellStyle name="Input 9 3 2 8 2" xfId="10823" xr:uid="{00000000-0005-0000-0000-000097280000}"/>
    <cellStyle name="Input 9 3 2 9" xfId="10824" xr:uid="{00000000-0005-0000-0000-000098280000}"/>
    <cellStyle name="Input 9 3 2 9 2" xfId="10825" xr:uid="{00000000-0005-0000-0000-000099280000}"/>
    <cellStyle name="Input 9 3 20" xfId="10826" xr:uid="{00000000-0005-0000-0000-00009A280000}"/>
    <cellStyle name="Input 9 3 3" xfId="10827" xr:uid="{00000000-0005-0000-0000-00009B280000}"/>
    <cellStyle name="Input 9 3 3 10" xfId="10828" xr:uid="{00000000-0005-0000-0000-00009C280000}"/>
    <cellStyle name="Input 9 3 3 10 2" xfId="10829" xr:uid="{00000000-0005-0000-0000-00009D280000}"/>
    <cellStyle name="Input 9 3 3 11" xfId="10830" xr:uid="{00000000-0005-0000-0000-00009E280000}"/>
    <cellStyle name="Input 9 3 3 11 2" xfId="10831" xr:uid="{00000000-0005-0000-0000-00009F280000}"/>
    <cellStyle name="Input 9 3 3 12" xfId="10832" xr:uid="{00000000-0005-0000-0000-0000A0280000}"/>
    <cellStyle name="Input 9 3 3 12 2" xfId="10833" xr:uid="{00000000-0005-0000-0000-0000A1280000}"/>
    <cellStyle name="Input 9 3 3 13" xfId="10834" xr:uid="{00000000-0005-0000-0000-0000A2280000}"/>
    <cellStyle name="Input 9 3 3 13 2" xfId="10835" xr:uid="{00000000-0005-0000-0000-0000A3280000}"/>
    <cellStyle name="Input 9 3 3 14" xfId="10836" xr:uid="{00000000-0005-0000-0000-0000A4280000}"/>
    <cellStyle name="Input 9 3 3 14 2" xfId="10837" xr:uid="{00000000-0005-0000-0000-0000A5280000}"/>
    <cellStyle name="Input 9 3 3 15" xfId="10838" xr:uid="{00000000-0005-0000-0000-0000A6280000}"/>
    <cellStyle name="Input 9 3 3 15 2" xfId="10839" xr:uid="{00000000-0005-0000-0000-0000A7280000}"/>
    <cellStyle name="Input 9 3 3 16" xfId="10840" xr:uid="{00000000-0005-0000-0000-0000A8280000}"/>
    <cellStyle name="Input 9 3 3 16 2" xfId="10841" xr:uid="{00000000-0005-0000-0000-0000A9280000}"/>
    <cellStyle name="Input 9 3 3 17" xfId="10842" xr:uid="{00000000-0005-0000-0000-0000AA280000}"/>
    <cellStyle name="Input 9 3 3 17 2" xfId="10843" xr:uid="{00000000-0005-0000-0000-0000AB280000}"/>
    <cellStyle name="Input 9 3 3 18" xfId="10844" xr:uid="{00000000-0005-0000-0000-0000AC280000}"/>
    <cellStyle name="Input 9 3 3 18 2" xfId="10845" xr:uid="{00000000-0005-0000-0000-0000AD280000}"/>
    <cellStyle name="Input 9 3 3 19" xfId="10846" xr:uid="{00000000-0005-0000-0000-0000AE280000}"/>
    <cellStyle name="Input 9 3 3 2" xfId="10847" xr:uid="{00000000-0005-0000-0000-0000AF280000}"/>
    <cellStyle name="Input 9 3 3 2 2" xfId="10848" xr:uid="{00000000-0005-0000-0000-0000B0280000}"/>
    <cellStyle name="Input 9 3 3 3" xfId="10849" xr:uid="{00000000-0005-0000-0000-0000B1280000}"/>
    <cellStyle name="Input 9 3 3 3 2" xfId="10850" xr:uid="{00000000-0005-0000-0000-0000B2280000}"/>
    <cellStyle name="Input 9 3 3 4" xfId="10851" xr:uid="{00000000-0005-0000-0000-0000B3280000}"/>
    <cellStyle name="Input 9 3 3 4 2" xfId="10852" xr:uid="{00000000-0005-0000-0000-0000B4280000}"/>
    <cellStyle name="Input 9 3 3 5" xfId="10853" xr:uid="{00000000-0005-0000-0000-0000B5280000}"/>
    <cellStyle name="Input 9 3 3 5 2" xfId="10854" xr:uid="{00000000-0005-0000-0000-0000B6280000}"/>
    <cellStyle name="Input 9 3 3 6" xfId="10855" xr:uid="{00000000-0005-0000-0000-0000B7280000}"/>
    <cellStyle name="Input 9 3 3 6 2" xfId="10856" xr:uid="{00000000-0005-0000-0000-0000B8280000}"/>
    <cellStyle name="Input 9 3 3 7" xfId="10857" xr:uid="{00000000-0005-0000-0000-0000B9280000}"/>
    <cellStyle name="Input 9 3 3 7 2" xfId="10858" xr:uid="{00000000-0005-0000-0000-0000BA280000}"/>
    <cellStyle name="Input 9 3 3 8" xfId="10859" xr:uid="{00000000-0005-0000-0000-0000BB280000}"/>
    <cellStyle name="Input 9 3 3 8 2" xfId="10860" xr:uid="{00000000-0005-0000-0000-0000BC280000}"/>
    <cellStyle name="Input 9 3 3 9" xfId="10861" xr:uid="{00000000-0005-0000-0000-0000BD280000}"/>
    <cellStyle name="Input 9 3 3 9 2" xfId="10862" xr:uid="{00000000-0005-0000-0000-0000BE280000}"/>
    <cellStyle name="Input 9 3 4" xfId="10863" xr:uid="{00000000-0005-0000-0000-0000BF280000}"/>
    <cellStyle name="Input 9 3 4 10" xfId="10864" xr:uid="{00000000-0005-0000-0000-0000C0280000}"/>
    <cellStyle name="Input 9 3 4 10 2" xfId="10865" xr:uid="{00000000-0005-0000-0000-0000C1280000}"/>
    <cellStyle name="Input 9 3 4 11" xfId="10866" xr:uid="{00000000-0005-0000-0000-0000C2280000}"/>
    <cellStyle name="Input 9 3 4 11 2" xfId="10867" xr:uid="{00000000-0005-0000-0000-0000C3280000}"/>
    <cellStyle name="Input 9 3 4 12" xfId="10868" xr:uid="{00000000-0005-0000-0000-0000C4280000}"/>
    <cellStyle name="Input 9 3 4 12 2" xfId="10869" xr:uid="{00000000-0005-0000-0000-0000C5280000}"/>
    <cellStyle name="Input 9 3 4 13" xfId="10870" xr:uid="{00000000-0005-0000-0000-0000C6280000}"/>
    <cellStyle name="Input 9 3 4 13 2" xfId="10871" xr:uid="{00000000-0005-0000-0000-0000C7280000}"/>
    <cellStyle name="Input 9 3 4 14" xfId="10872" xr:uid="{00000000-0005-0000-0000-0000C8280000}"/>
    <cellStyle name="Input 9 3 4 14 2" xfId="10873" xr:uid="{00000000-0005-0000-0000-0000C9280000}"/>
    <cellStyle name="Input 9 3 4 15" xfId="10874" xr:uid="{00000000-0005-0000-0000-0000CA280000}"/>
    <cellStyle name="Input 9 3 4 15 2" xfId="10875" xr:uid="{00000000-0005-0000-0000-0000CB280000}"/>
    <cellStyle name="Input 9 3 4 16" xfId="10876" xr:uid="{00000000-0005-0000-0000-0000CC280000}"/>
    <cellStyle name="Input 9 3 4 2" xfId="10877" xr:uid="{00000000-0005-0000-0000-0000CD280000}"/>
    <cellStyle name="Input 9 3 4 2 2" xfId="10878" xr:uid="{00000000-0005-0000-0000-0000CE280000}"/>
    <cellStyle name="Input 9 3 4 3" xfId="10879" xr:uid="{00000000-0005-0000-0000-0000CF280000}"/>
    <cellStyle name="Input 9 3 4 3 2" xfId="10880" xr:uid="{00000000-0005-0000-0000-0000D0280000}"/>
    <cellStyle name="Input 9 3 4 4" xfId="10881" xr:uid="{00000000-0005-0000-0000-0000D1280000}"/>
    <cellStyle name="Input 9 3 4 4 2" xfId="10882" xr:uid="{00000000-0005-0000-0000-0000D2280000}"/>
    <cellStyle name="Input 9 3 4 5" xfId="10883" xr:uid="{00000000-0005-0000-0000-0000D3280000}"/>
    <cellStyle name="Input 9 3 4 5 2" xfId="10884" xr:uid="{00000000-0005-0000-0000-0000D4280000}"/>
    <cellStyle name="Input 9 3 4 6" xfId="10885" xr:uid="{00000000-0005-0000-0000-0000D5280000}"/>
    <cellStyle name="Input 9 3 4 6 2" xfId="10886" xr:uid="{00000000-0005-0000-0000-0000D6280000}"/>
    <cellStyle name="Input 9 3 4 7" xfId="10887" xr:uid="{00000000-0005-0000-0000-0000D7280000}"/>
    <cellStyle name="Input 9 3 4 7 2" xfId="10888" xr:uid="{00000000-0005-0000-0000-0000D8280000}"/>
    <cellStyle name="Input 9 3 4 8" xfId="10889" xr:uid="{00000000-0005-0000-0000-0000D9280000}"/>
    <cellStyle name="Input 9 3 4 8 2" xfId="10890" xr:uid="{00000000-0005-0000-0000-0000DA280000}"/>
    <cellStyle name="Input 9 3 4 9" xfId="10891" xr:uid="{00000000-0005-0000-0000-0000DB280000}"/>
    <cellStyle name="Input 9 3 4 9 2" xfId="10892" xr:uid="{00000000-0005-0000-0000-0000DC280000}"/>
    <cellStyle name="Input 9 3 5" xfId="10893" xr:uid="{00000000-0005-0000-0000-0000DD280000}"/>
    <cellStyle name="Input 9 3 5 10" xfId="10894" xr:uid="{00000000-0005-0000-0000-0000DE280000}"/>
    <cellStyle name="Input 9 3 5 10 2" xfId="10895" xr:uid="{00000000-0005-0000-0000-0000DF280000}"/>
    <cellStyle name="Input 9 3 5 11" xfId="10896" xr:uid="{00000000-0005-0000-0000-0000E0280000}"/>
    <cellStyle name="Input 9 3 5 11 2" xfId="10897" xr:uid="{00000000-0005-0000-0000-0000E1280000}"/>
    <cellStyle name="Input 9 3 5 12" xfId="10898" xr:uid="{00000000-0005-0000-0000-0000E2280000}"/>
    <cellStyle name="Input 9 3 5 12 2" xfId="10899" xr:uid="{00000000-0005-0000-0000-0000E3280000}"/>
    <cellStyle name="Input 9 3 5 13" xfId="10900" xr:uid="{00000000-0005-0000-0000-0000E4280000}"/>
    <cellStyle name="Input 9 3 5 13 2" xfId="10901" xr:uid="{00000000-0005-0000-0000-0000E5280000}"/>
    <cellStyle name="Input 9 3 5 14" xfId="10902" xr:uid="{00000000-0005-0000-0000-0000E6280000}"/>
    <cellStyle name="Input 9 3 5 14 2" xfId="10903" xr:uid="{00000000-0005-0000-0000-0000E7280000}"/>
    <cellStyle name="Input 9 3 5 15" xfId="10904" xr:uid="{00000000-0005-0000-0000-0000E8280000}"/>
    <cellStyle name="Input 9 3 5 15 2" xfId="10905" xr:uid="{00000000-0005-0000-0000-0000E9280000}"/>
    <cellStyle name="Input 9 3 5 16" xfId="10906" xr:uid="{00000000-0005-0000-0000-0000EA280000}"/>
    <cellStyle name="Input 9 3 5 2" xfId="10907" xr:uid="{00000000-0005-0000-0000-0000EB280000}"/>
    <cellStyle name="Input 9 3 5 2 2" xfId="10908" xr:uid="{00000000-0005-0000-0000-0000EC280000}"/>
    <cellStyle name="Input 9 3 5 3" xfId="10909" xr:uid="{00000000-0005-0000-0000-0000ED280000}"/>
    <cellStyle name="Input 9 3 5 3 2" xfId="10910" xr:uid="{00000000-0005-0000-0000-0000EE280000}"/>
    <cellStyle name="Input 9 3 5 4" xfId="10911" xr:uid="{00000000-0005-0000-0000-0000EF280000}"/>
    <cellStyle name="Input 9 3 5 4 2" xfId="10912" xr:uid="{00000000-0005-0000-0000-0000F0280000}"/>
    <cellStyle name="Input 9 3 5 5" xfId="10913" xr:uid="{00000000-0005-0000-0000-0000F1280000}"/>
    <cellStyle name="Input 9 3 5 5 2" xfId="10914" xr:uid="{00000000-0005-0000-0000-0000F2280000}"/>
    <cellStyle name="Input 9 3 5 6" xfId="10915" xr:uid="{00000000-0005-0000-0000-0000F3280000}"/>
    <cellStyle name="Input 9 3 5 6 2" xfId="10916" xr:uid="{00000000-0005-0000-0000-0000F4280000}"/>
    <cellStyle name="Input 9 3 5 7" xfId="10917" xr:uid="{00000000-0005-0000-0000-0000F5280000}"/>
    <cellStyle name="Input 9 3 5 7 2" xfId="10918" xr:uid="{00000000-0005-0000-0000-0000F6280000}"/>
    <cellStyle name="Input 9 3 5 8" xfId="10919" xr:uid="{00000000-0005-0000-0000-0000F7280000}"/>
    <cellStyle name="Input 9 3 5 8 2" xfId="10920" xr:uid="{00000000-0005-0000-0000-0000F8280000}"/>
    <cellStyle name="Input 9 3 5 9" xfId="10921" xr:uid="{00000000-0005-0000-0000-0000F9280000}"/>
    <cellStyle name="Input 9 3 5 9 2" xfId="10922" xr:uid="{00000000-0005-0000-0000-0000FA280000}"/>
    <cellStyle name="Input 9 3 6" xfId="10923" xr:uid="{00000000-0005-0000-0000-0000FB280000}"/>
    <cellStyle name="Input 9 3 6 10" xfId="10924" xr:uid="{00000000-0005-0000-0000-0000FC280000}"/>
    <cellStyle name="Input 9 3 6 10 2" xfId="10925" xr:uid="{00000000-0005-0000-0000-0000FD280000}"/>
    <cellStyle name="Input 9 3 6 11" xfId="10926" xr:uid="{00000000-0005-0000-0000-0000FE280000}"/>
    <cellStyle name="Input 9 3 6 11 2" xfId="10927" xr:uid="{00000000-0005-0000-0000-0000FF280000}"/>
    <cellStyle name="Input 9 3 6 12" xfId="10928" xr:uid="{00000000-0005-0000-0000-000000290000}"/>
    <cellStyle name="Input 9 3 6 12 2" xfId="10929" xr:uid="{00000000-0005-0000-0000-000001290000}"/>
    <cellStyle name="Input 9 3 6 13" xfId="10930" xr:uid="{00000000-0005-0000-0000-000002290000}"/>
    <cellStyle name="Input 9 3 6 13 2" xfId="10931" xr:uid="{00000000-0005-0000-0000-000003290000}"/>
    <cellStyle name="Input 9 3 6 14" xfId="10932" xr:uid="{00000000-0005-0000-0000-000004290000}"/>
    <cellStyle name="Input 9 3 6 14 2" xfId="10933" xr:uid="{00000000-0005-0000-0000-000005290000}"/>
    <cellStyle name="Input 9 3 6 15" xfId="10934" xr:uid="{00000000-0005-0000-0000-000006290000}"/>
    <cellStyle name="Input 9 3 6 2" xfId="10935" xr:uid="{00000000-0005-0000-0000-000007290000}"/>
    <cellStyle name="Input 9 3 6 2 2" xfId="10936" xr:uid="{00000000-0005-0000-0000-000008290000}"/>
    <cellStyle name="Input 9 3 6 3" xfId="10937" xr:uid="{00000000-0005-0000-0000-000009290000}"/>
    <cellStyle name="Input 9 3 6 3 2" xfId="10938" xr:uid="{00000000-0005-0000-0000-00000A290000}"/>
    <cellStyle name="Input 9 3 6 4" xfId="10939" xr:uid="{00000000-0005-0000-0000-00000B290000}"/>
    <cellStyle name="Input 9 3 6 4 2" xfId="10940" xr:uid="{00000000-0005-0000-0000-00000C290000}"/>
    <cellStyle name="Input 9 3 6 5" xfId="10941" xr:uid="{00000000-0005-0000-0000-00000D290000}"/>
    <cellStyle name="Input 9 3 6 5 2" xfId="10942" xr:uid="{00000000-0005-0000-0000-00000E290000}"/>
    <cellStyle name="Input 9 3 6 6" xfId="10943" xr:uid="{00000000-0005-0000-0000-00000F290000}"/>
    <cellStyle name="Input 9 3 6 6 2" xfId="10944" xr:uid="{00000000-0005-0000-0000-000010290000}"/>
    <cellStyle name="Input 9 3 6 7" xfId="10945" xr:uid="{00000000-0005-0000-0000-000011290000}"/>
    <cellStyle name="Input 9 3 6 7 2" xfId="10946" xr:uid="{00000000-0005-0000-0000-000012290000}"/>
    <cellStyle name="Input 9 3 6 8" xfId="10947" xr:uid="{00000000-0005-0000-0000-000013290000}"/>
    <cellStyle name="Input 9 3 6 8 2" xfId="10948" xr:uid="{00000000-0005-0000-0000-000014290000}"/>
    <cellStyle name="Input 9 3 6 9" xfId="10949" xr:uid="{00000000-0005-0000-0000-000015290000}"/>
    <cellStyle name="Input 9 3 6 9 2" xfId="10950" xr:uid="{00000000-0005-0000-0000-000016290000}"/>
    <cellStyle name="Input 9 3 7" xfId="10951" xr:uid="{00000000-0005-0000-0000-000017290000}"/>
    <cellStyle name="Input 9 3 7 2" xfId="10952" xr:uid="{00000000-0005-0000-0000-000018290000}"/>
    <cellStyle name="Input 9 3 8" xfId="10953" xr:uid="{00000000-0005-0000-0000-000019290000}"/>
    <cellStyle name="Input 9 3 8 2" xfId="10954" xr:uid="{00000000-0005-0000-0000-00001A290000}"/>
    <cellStyle name="Input 9 3 9" xfId="10955" xr:uid="{00000000-0005-0000-0000-00001B290000}"/>
    <cellStyle name="Input 9 3 9 2" xfId="10956" xr:uid="{00000000-0005-0000-0000-00001C290000}"/>
    <cellStyle name="Input 9 4" xfId="10957" xr:uid="{00000000-0005-0000-0000-00001D290000}"/>
    <cellStyle name="Input 9 4 10" xfId="10958" xr:uid="{00000000-0005-0000-0000-00001E290000}"/>
    <cellStyle name="Input 9 4 10 2" xfId="10959" xr:uid="{00000000-0005-0000-0000-00001F290000}"/>
    <cellStyle name="Input 9 4 11" xfId="10960" xr:uid="{00000000-0005-0000-0000-000020290000}"/>
    <cellStyle name="Input 9 4 11 2" xfId="10961" xr:uid="{00000000-0005-0000-0000-000021290000}"/>
    <cellStyle name="Input 9 4 12" xfId="10962" xr:uid="{00000000-0005-0000-0000-000022290000}"/>
    <cellStyle name="Input 9 4 12 2" xfId="10963" xr:uid="{00000000-0005-0000-0000-000023290000}"/>
    <cellStyle name="Input 9 4 13" xfId="10964" xr:uid="{00000000-0005-0000-0000-000024290000}"/>
    <cellStyle name="Input 9 4 13 2" xfId="10965" xr:uid="{00000000-0005-0000-0000-000025290000}"/>
    <cellStyle name="Input 9 4 14" xfId="10966" xr:uid="{00000000-0005-0000-0000-000026290000}"/>
    <cellStyle name="Input 9 4 14 2" xfId="10967" xr:uid="{00000000-0005-0000-0000-000027290000}"/>
    <cellStyle name="Input 9 4 15" xfId="10968" xr:uid="{00000000-0005-0000-0000-000028290000}"/>
    <cellStyle name="Input 9 4 15 2" xfId="10969" xr:uid="{00000000-0005-0000-0000-000029290000}"/>
    <cellStyle name="Input 9 4 16" xfId="10970" xr:uid="{00000000-0005-0000-0000-00002A290000}"/>
    <cellStyle name="Input 9 4 16 2" xfId="10971" xr:uid="{00000000-0005-0000-0000-00002B290000}"/>
    <cellStyle name="Input 9 4 17" xfId="10972" xr:uid="{00000000-0005-0000-0000-00002C290000}"/>
    <cellStyle name="Input 9 4 17 2" xfId="10973" xr:uid="{00000000-0005-0000-0000-00002D290000}"/>
    <cellStyle name="Input 9 4 18" xfId="10974" xr:uid="{00000000-0005-0000-0000-00002E290000}"/>
    <cellStyle name="Input 9 4 18 2" xfId="10975" xr:uid="{00000000-0005-0000-0000-00002F290000}"/>
    <cellStyle name="Input 9 4 19" xfId="10976" xr:uid="{00000000-0005-0000-0000-000030290000}"/>
    <cellStyle name="Input 9 4 19 2" xfId="10977" xr:uid="{00000000-0005-0000-0000-000031290000}"/>
    <cellStyle name="Input 9 4 2" xfId="10978" xr:uid="{00000000-0005-0000-0000-000032290000}"/>
    <cellStyle name="Input 9 4 2 10" xfId="10979" xr:uid="{00000000-0005-0000-0000-000033290000}"/>
    <cellStyle name="Input 9 4 2 10 2" xfId="10980" xr:uid="{00000000-0005-0000-0000-000034290000}"/>
    <cellStyle name="Input 9 4 2 11" xfId="10981" xr:uid="{00000000-0005-0000-0000-000035290000}"/>
    <cellStyle name="Input 9 4 2 11 2" xfId="10982" xr:uid="{00000000-0005-0000-0000-000036290000}"/>
    <cellStyle name="Input 9 4 2 12" xfId="10983" xr:uid="{00000000-0005-0000-0000-000037290000}"/>
    <cellStyle name="Input 9 4 2 12 2" xfId="10984" xr:uid="{00000000-0005-0000-0000-000038290000}"/>
    <cellStyle name="Input 9 4 2 13" xfId="10985" xr:uid="{00000000-0005-0000-0000-000039290000}"/>
    <cellStyle name="Input 9 4 2 13 2" xfId="10986" xr:uid="{00000000-0005-0000-0000-00003A290000}"/>
    <cellStyle name="Input 9 4 2 14" xfId="10987" xr:uid="{00000000-0005-0000-0000-00003B290000}"/>
    <cellStyle name="Input 9 4 2 14 2" xfId="10988" xr:uid="{00000000-0005-0000-0000-00003C290000}"/>
    <cellStyle name="Input 9 4 2 15" xfId="10989" xr:uid="{00000000-0005-0000-0000-00003D290000}"/>
    <cellStyle name="Input 9 4 2 15 2" xfId="10990" xr:uid="{00000000-0005-0000-0000-00003E290000}"/>
    <cellStyle name="Input 9 4 2 16" xfId="10991" xr:uid="{00000000-0005-0000-0000-00003F290000}"/>
    <cellStyle name="Input 9 4 2 16 2" xfId="10992" xr:uid="{00000000-0005-0000-0000-000040290000}"/>
    <cellStyle name="Input 9 4 2 17" xfId="10993" xr:uid="{00000000-0005-0000-0000-000041290000}"/>
    <cellStyle name="Input 9 4 2 17 2" xfId="10994" xr:uid="{00000000-0005-0000-0000-000042290000}"/>
    <cellStyle name="Input 9 4 2 18" xfId="10995" xr:uid="{00000000-0005-0000-0000-000043290000}"/>
    <cellStyle name="Input 9 4 2 18 2" xfId="10996" xr:uid="{00000000-0005-0000-0000-000044290000}"/>
    <cellStyle name="Input 9 4 2 19" xfId="10997" xr:uid="{00000000-0005-0000-0000-000045290000}"/>
    <cellStyle name="Input 9 4 2 2" xfId="10998" xr:uid="{00000000-0005-0000-0000-000046290000}"/>
    <cellStyle name="Input 9 4 2 2 2" xfId="10999" xr:uid="{00000000-0005-0000-0000-000047290000}"/>
    <cellStyle name="Input 9 4 2 3" xfId="11000" xr:uid="{00000000-0005-0000-0000-000048290000}"/>
    <cellStyle name="Input 9 4 2 3 2" xfId="11001" xr:uid="{00000000-0005-0000-0000-000049290000}"/>
    <cellStyle name="Input 9 4 2 4" xfId="11002" xr:uid="{00000000-0005-0000-0000-00004A290000}"/>
    <cellStyle name="Input 9 4 2 4 2" xfId="11003" xr:uid="{00000000-0005-0000-0000-00004B290000}"/>
    <cellStyle name="Input 9 4 2 5" xfId="11004" xr:uid="{00000000-0005-0000-0000-00004C290000}"/>
    <cellStyle name="Input 9 4 2 5 2" xfId="11005" xr:uid="{00000000-0005-0000-0000-00004D290000}"/>
    <cellStyle name="Input 9 4 2 6" xfId="11006" xr:uid="{00000000-0005-0000-0000-00004E290000}"/>
    <cellStyle name="Input 9 4 2 6 2" xfId="11007" xr:uid="{00000000-0005-0000-0000-00004F290000}"/>
    <cellStyle name="Input 9 4 2 7" xfId="11008" xr:uid="{00000000-0005-0000-0000-000050290000}"/>
    <cellStyle name="Input 9 4 2 7 2" xfId="11009" xr:uid="{00000000-0005-0000-0000-000051290000}"/>
    <cellStyle name="Input 9 4 2 8" xfId="11010" xr:uid="{00000000-0005-0000-0000-000052290000}"/>
    <cellStyle name="Input 9 4 2 8 2" xfId="11011" xr:uid="{00000000-0005-0000-0000-000053290000}"/>
    <cellStyle name="Input 9 4 2 9" xfId="11012" xr:uid="{00000000-0005-0000-0000-000054290000}"/>
    <cellStyle name="Input 9 4 2 9 2" xfId="11013" xr:uid="{00000000-0005-0000-0000-000055290000}"/>
    <cellStyle name="Input 9 4 20" xfId="11014" xr:uid="{00000000-0005-0000-0000-000056290000}"/>
    <cellStyle name="Input 9 4 3" xfId="11015" xr:uid="{00000000-0005-0000-0000-000057290000}"/>
    <cellStyle name="Input 9 4 3 10" xfId="11016" xr:uid="{00000000-0005-0000-0000-000058290000}"/>
    <cellStyle name="Input 9 4 3 10 2" xfId="11017" xr:uid="{00000000-0005-0000-0000-000059290000}"/>
    <cellStyle name="Input 9 4 3 11" xfId="11018" xr:uid="{00000000-0005-0000-0000-00005A290000}"/>
    <cellStyle name="Input 9 4 3 11 2" xfId="11019" xr:uid="{00000000-0005-0000-0000-00005B290000}"/>
    <cellStyle name="Input 9 4 3 12" xfId="11020" xr:uid="{00000000-0005-0000-0000-00005C290000}"/>
    <cellStyle name="Input 9 4 3 12 2" xfId="11021" xr:uid="{00000000-0005-0000-0000-00005D290000}"/>
    <cellStyle name="Input 9 4 3 13" xfId="11022" xr:uid="{00000000-0005-0000-0000-00005E290000}"/>
    <cellStyle name="Input 9 4 3 13 2" xfId="11023" xr:uid="{00000000-0005-0000-0000-00005F290000}"/>
    <cellStyle name="Input 9 4 3 14" xfId="11024" xr:uid="{00000000-0005-0000-0000-000060290000}"/>
    <cellStyle name="Input 9 4 3 14 2" xfId="11025" xr:uid="{00000000-0005-0000-0000-000061290000}"/>
    <cellStyle name="Input 9 4 3 15" xfId="11026" xr:uid="{00000000-0005-0000-0000-000062290000}"/>
    <cellStyle name="Input 9 4 3 15 2" xfId="11027" xr:uid="{00000000-0005-0000-0000-000063290000}"/>
    <cellStyle name="Input 9 4 3 16" xfId="11028" xr:uid="{00000000-0005-0000-0000-000064290000}"/>
    <cellStyle name="Input 9 4 3 16 2" xfId="11029" xr:uid="{00000000-0005-0000-0000-000065290000}"/>
    <cellStyle name="Input 9 4 3 17" xfId="11030" xr:uid="{00000000-0005-0000-0000-000066290000}"/>
    <cellStyle name="Input 9 4 3 17 2" xfId="11031" xr:uid="{00000000-0005-0000-0000-000067290000}"/>
    <cellStyle name="Input 9 4 3 18" xfId="11032" xr:uid="{00000000-0005-0000-0000-000068290000}"/>
    <cellStyle name="Input 9 4 3 18 2" xfId="11033" xr:uid="{00000000-0005-0000-0000-000069290000}"/>
    <cellStyle name="Input 9 4 3 19" xfId="11034" xr:uid="{00000000-0005-0000-0000-00006A290000}"/>
    <cellStyle name="Input 9 4 3 2" xfId="11035" xr:uid="{00000000-0005-0000-0000-00006B290000}"/>
    <cellStyle name="Input 9 4 3 2 2" xfId="11036" xr:uid="{00000000-0005-0000-0000-00006C290000}"/>
    <cellStyle name="Input 9 4 3 3" xfId="11037" xr:uid="{00000000-0005-0000-0000-00006D290000}"/>
    <cellStyle name="Input 9 4 3 3 2" xfId="11038" xr:uid="{00000000-0005-0000-0000-00006E290000}"/>
    <cellStyle name="Input 9 4 3 4" xfId="11039" xr:uid="{00000000-0005-0000-0000-00006F290000}"/>
    <cellStyle name="Input 9 4 3 4 2" xfId="11040" xr:uid="{00000000-0005-0000-0000-000070290000}"/>
    <cellStyle name="Input 9 4 3 5" xfId="11041" xr:uid="{00000000-0005-0000-0000-000071290000}"/>
    <cellStyle name="Input 9 4 3 5 2" xfId="11042" xr:uid="{00000000-0005-0000-0000-000072290000}"/>
    <cellStyle name="Input 9 4 3 6" xfId="11043" xr:uid="{00000000-0005-0000-0000-000073290000}"/>
    <cellStyle name="Input 9 4 3 6 2" xfId="11044" xr:uid="{00000000-0005-0000-0000-000074290000}"/>
    <cellStyle name="Input 9 4 3 7" xfId="11045" xr:uid="{00000000-0005-0000-0000-000075290000}"/>
    <cellStyle name="Input 9 4 3 7 2" xfId="11046" xr:uid="{00000000-0005-0000-0000-000076290000}"/>
    <cellStyle name="Input 9 4 3 8" xfId="11047" xr:uid="{00000000-0005-0000-0000-000077290000}"/>
    <cellStyle name="Input 9 4 3 8 2" xfId="11048" xr:uid="{00000000-0005-0000-0000-000078290000}"/>
    <cellStyle name="Input 9 4 3 9" xfId="11049" xr:uid="{00000000-0005-0000-0000-000079290000}"/>
    <cellStyle name="Input 9 4 3 9 2" xfId="11050" xr:uid="{00000000-0005-0000-0000-00007A290000}"/>
    <cellStyle name="Input 9 4 4" xfId="11051" xr:uid="{00000000-0005-0000-0000-00007B290000}"/>
    <cellStyle name="Input 9 4 4 10" xfId="11052" xr:uid="{00000000-0005-0000-0000-00007C290000}"/>
    <cellStyle name="Input 9 4 4 10 2" xfId="11053" xr:uid="{00000000-0005-0000-0000-00007D290000}"/>
    <cellStyle name="Input 9 4 4 11" xfId="11054" xr:uid="{00000000-0005-0000-0000-00007E290000}"/>
    <cellStyle name="Input 9 4 4 11 2" xfId="11055" xr:uid="{00000000-0005-0000-0000-00007F290000}"/>
    <cellStyle name="Input 9 4 4 12" xfId="11056" xr:uid="{00000000-0005-0000-0000-000080290000}"/>
    <cellStyle name="Input 9 4 4 12 2" xfId="11057" xr:uid="{00000000-0005-0000-0000-000081290000}"/>
    <cellStyle name="Input 9 4 4 13" xfId="11058" xr:uid="{00000000-0005-0000-0000-000082290000}"/>
    <cellStyle name="Input 9 4 4 13 2" xfId="11059" xr:uid="{00000000-0005-0000-0000-000083290000}"/>
    <cellStyle name="Input 9 4 4 14" xfId="11060" xr:uid="{00000000-0005-0000-0000-000084290000}"/>
    <cellStyle name="Input 9 4 4 14 2" xfId="11061" xr:uid="{00000000-0005-0000-0000-000085290000}"/>
    <cellStyle name="Input 9 4 4 15" xfId="11062" xr:uid="{00000000-0005-0000-0000-000086290000}"/>
    <cellStyle name="Input 9 4 4 15 2" xfId="11063" xr:uid="{00000000-0005-0000-0000-000087290000}"/>
    <cellStyle name="Input 9 4 4 16" xfId="11064" xr:uid="{00000000-0005-0000-0000-000088290000}"/>
    <cellStyle name="Input 9 4 4 2" xfId="11065" xr:uid="{00000000-0005-0000-0000-000089290000}"/>
    <cellStyle name="Input 9 4 4 2 2" xfId="11066" xr:uid="{00000000-0005-0000-0000-00008A290000}"/>
    <cellStyle name="Input 9 4 4 3" xfId="11067" xr:uid="{00000000-0005-0000-0000-00008B290000}"/>
    <cellStyle name="Input 9 4 4 3 2" xfId="11068" xr:uid="{00000000-0005-0000-0000-00008C290000}"/>
    <cellStyle name="Input 9 4 4 4" xfId="11069" xr:uid="{00000000-0005-0000-0000-00008D290000}"/>
    <cellStyle name="Input 9 4 4 4 2" xfId="11070" xr:uid="{00000000-0005-0000-0000-00008E290000}"/>
    <cellStyle name="Input 9 4 4 5" xfId="11071" xr:uid="{00000000-0005-0000-0000-00008F290000}"/>
    <cellStyle name="Input 9 4 4 5 2" xfId="11072" xr:uid="{00000000-0005-0000-0000-000090290000}"/>
    <cellStyle name="Input 9 4 4 6" xfId="11073" xr:uid="{00000000-0005-0000-0000-000091290000}"/>
    <cellStyle name="Input 9 4 4 6 2" xfId="11074" xr:uid="{00000000-0005-0000-0000-000092290000}"/>
    <cellStyle name="Input 9 4 4 7" xfId="11075" xr:uid="{00000000-0005-0000-0000-000093290000}"/>
    <cellStyle name="Input 9 4 4 7 2" xfId="11076" xr:uid="{00000000-0005-0000-0000-000094290000}"/>
    <cellStyle name="Input 9 4 4 8" xfId="11077" xr:uid="{00000000-0005-0000-0000-000095290000}"/>
    <cellStyle name="Input 9 4 4 8 2" xfId="11078" xr:uid="{00000000-0005-0000-0000-000096290000}"/>
    <cellStyle name="Input 9 4 4 9" xfId="11079" xr:uid="{00000000-0005-0000-0000-000097290000}"/>
    <cellStyle name="Input 9 4 4 9 2" xfId="11080" xr:uid="{00000000-0005-0000-0000-000098290000}"/>
    <cellStyle name="Input 9 4 5" xfId="11081" xr:uid="{00000000-0005-0000-0000-000099290000}"/>
    <cellStyle name="Input 9 4 5 10" xfId="11082" xr:uid="{00000000-0005-0000-0000-00009A290000}"/>
    <cellStyle name="Input 9 4 5 10 2" xfId="11083" xr:uid="{00000000-0005-0000-0000-00009B290000}"/>
    <cellStyle name="Input 9 4 5 11" xfId="11084" xr:uid="{00000000-0005-0000-0000-00009C290000}"/>
    <cellStyle name="Input 9 4 5 11 2" xfId="11085" xr:uid="{00000000-0005-0000-0000-00009D290000}"/>
    <cellStyle name="Input 9 4 5 12" xfId="11086" xr:uid="{00000000-0005-0000-0000-00009E290000}"/>
    <cellStyle name="Input 9 4 5 12 2" xfId="11087" xr:uid="{00000000-0005-0000-0000-00009F290000}"/>
    <cellStyle name="Input 9 4 5 13" xfId="11088" xr:uid="{00000000-0005-0000-0000-0000A0290000}"/>
    <cellStyle name="Input 9 4 5 13 2" xfId="11089" xr:uid="{00000000-0005-0000-0000-0000A1290000}"/>
    <cellStyle name="Input 9 4 5 14" xfId="11090" xr:uid="{00000000-0005-0000-0000-0000A2290000}"/>
    <cellStyle name="Input 9 4 5 14 2" xfId="11091" xr:uid="{00000000-0005-0000-0000-0000A3290000}"/>
    <cellStyle name="Input 9 4 5 15" xfId="11092" xr:uid="{00000000-0005-0000-0000-0000A4290000}"/>
    <cellStyle name="Input 9 4 5 15 2" xfId="11093" xr:uid="{00000000-0005-0000-0000-0000A5290000}"/>
    <cellStyle name="Input 9 4 5 16" xfId="11094" xr:uid="{00000000-0005-0000-0000-0000A6290000}"/>
    <cellStyle name="Input 9 4 5 2" xfId="11095" xr:uid="{00000000-0005-0000-0000-0000A7290000}"/>
    <cellStyle name="Input 9 4 5 2 2" xfId="11096" xr:uid="{00000000-0005-0000-0000-0000A8290000}"/>
    <cellStyle name="Input 9 4 5 3" xfId="11097" xr:uid="{00000000-0005-0000-0000-0000A9290000}"/>
    <cellStyle name="Input 9 4 5 3 2" xfId="11098" xr:uid="{00000000-0005-0000-0000-0000AA290000}"/>
    <cellStyle name="Input 9 4 5 4" xfId="11099" xr:uid="{00000000-0005-0000-0000-0000AB290000}"/>
    <cellStyle name="Input 9 4 5 4 2" xfId="11100" xr:uid="{00000000-0005-0000-0000-0000AC290000}"/>
    <cellStyle name="Input 9 4 5 5" xfId="11101" xr:uid="{00000000-0005-0000-0000-0000AD290000}"/>
    <cellStyle name="Input 9 4 5 5 2" xfId="11102" xr:uid="{00000000-0005-0000-0000-0000AE290000}"/>
    <cellStyle name="Input 9 4 5 6" xfId="11103" xr:uid="{00000000-0005-0000-0000-0000AF290000}"/>
    <cellStyle name="Input 9 4 5 6 2" xfId="11104" xr:uid="{00000000-0005-0000-0000-0000B0290000}"/>
    <cellStyle name="Input 9 4 5 7" xfId="11105" xr:uid="{00000000-0005-0000-0000-0000B1290000}"/>
    <cellStyle name="Input 9 4 5 7 2" xfId="11106" xr:uid="{00000000-0005-0000-0000-0000B2290000}"/>
    <cellStyle name="Input 9 4 5 8" xfId="11107" xr:uid="{00000000-0005-0000-0000-0000B3290000}"/>
    <cellStyle name="Input 9 4 5 8 2" xfId="11108" xr:uid="{00000000-0005-0000-0000-0000B4290000}"/>
    <cellStyle name="Input 9 4 5 9" xfId="11109" xr:uid="{00000000-0005-0000-0000-0000B5290000}"/>
    <cellStyle name="Input 9 4 5 9 2" xfId="11110" xr:uid="{00000000-0005-0000-0000-0000B6290000}"/>
    <cellStyle name="Input 9 4 6" xfId="11111" xr:uid="{00000000-0005-0000-0000-0000B7290000}"/>
    <cellStyle name="Input 9 4 6 10" xfId="11112" xr:uid="{00000000-0005-0000-0000-0000B8290000}"/>
    <cellStyle name="Input 9 4 6 10 2" xfId="11113" xr:uid="{00000000-0005-0000-0000-0000B9290000}"/>
    <cellStyle name="Input 9 4 6 11" xfId="11114" xr:uid="{00000000-0005-0000-0000-0000BA290000}"/>
    <cellStyle name="Input 9 4 6 11 2" xfId="11115" xr:uid="{00000000-0005-0000-0000-0000BB290000}"/>
    <cellStyle name="Input 9 4 6 12" xfId="11116" xr:uid="{00000000-0005-0000-0000-0000BC290000}"/>
    <cellStyle name="Input 9 4 6 12 2" xfId="11117" xr:uid="{00000000-0005-0000-0000-0000BD290000}"/>
    <cellStyle name="Input 9 4 6 13" xfId="11118" xr:uid="{00000000-0005-0000-0000-0000BE290000}"/>
    <cellStyle name="Input 9 4 6 13 2" xfId="11119" xr:uid="{00000000-0005-0000-0000-0000BF290000}"/>
    <cellStyle name="Input 9 4 6 14" xfId="11120" xr:uid="{00000000-0005-0000-0000-0000C0290000}"/>
    <cellStyle name="Input 9 4 6 14 2" xfId="11121" xr:uid="{00000000-0005-0000-0000-0000C1290000}"/>
    <cellStyle name="Input 9 4 6 15" xfId="11122" xr:uid="{00000000-0005-0000-0000-0000C2290000}"/>
    <cellStyle name="Input 9 4 6 2" xfId="11123" xr:uid="{00000000-0005-0000-0000-0000C3290000}"/>
    <cellStyle name="Input 9 4 6 2 2" xfId="11124" xr:uid="{00000000-0005-0000-0000-0000C4290000}"/>
    <cellStyle name="Input 9 4 6 3" xfId="11125" xr:uid="{00000000-0005-0000-0000-0000C5290000}"/>
    <cellStyle name="Input 9 4 6 3 2" xfId="11126" xr:uid="{00000000-0005-0000-0000-0000C6290000}"/>
    <cellStyle name="Input 9 4 6 4" xfId="11127" xr:uid="{00000000-0005-0000-0000-0000C7290000}"/>
    <cellStyle name="Input 9 4 6 4 2" xfId="11128" xr:uid="{00000000-0005-0000-0000-0000C8290000}"/>
    <cellStyle name="Input 9 4 6 5" xfId="11129" xr:uid="{00000000-0005-0000-0000-0000C9290000}"/>
    <cellStyle name="Input 9 4 6 5 2" xfId="11130" xr:uid="{00000000-0005-0000-0000-0000CA290000}"/>
    <cellStyle name="Input 9 4 6 6" xfId="11131" xr:uid="{00000000-0005-0000-0000-0000CB290000}"/>
    <cellStyle name="Input 9 4 6 6 2" xfId="11132" xr:uid="{00000000-0005-0000-0000-0000CC290000}"/>
    <cellStyle name="Input 9 4 6 7" xfId="11133" xr:uid="{00000000-0005-0000-0000-0000CD290000}"/>
    <cellStyle name="Input 9 4 6 7 2" xfId="11134" xr:uid="{00000000-0005-0000-0000-0000CE290000}"/>
    <cellStyle name="Input 9 4 6 8" xfId="11135" xr:uid="{00000000-0005-0000-0000-0000CF290000}"/>
    <cellStyle name="Input 9 4 6 8 2" xfId="11136" xr:uid="{00000000-0005-0000-0000-0000D0290000}"/>
    <cellStyle name="Input 9 4 6 9" xfId="11137" xr:uid="{00000000-0005-0000-0000-0000D1290000}"/>
    <cellStyle name="Input 9 4 6 9 2" xfId="11138" xr:uid="{00000000-0005-0000-0000-0000D2290000}"/>
    <cellStyle name="Input 9 4 7" xfId="11139" xr:uid="{00000000-0005-0000-0000-0000D3290000}"/>
    <cellStyle name="Input 9 4 7 2" xfId="11140" xr:uid="{00000000-0005-0000-0000-0000D4290000}"/>
    <cellStyle name="Input 9 4 8" xfId="11141" xr:uid="{00000000-0005-0000-0000-0000D5290000}"/>
    <cellStyle name="Input 9 4 8 2" xfId="11142" xr:uid="{00000000-0005-0000-0000-0000D6290000}"/>
    <cellStyle name="Input 9 4 9" xfId="11143" xr:uid="{00000000-0005-0000-0000-0000D7290000}"/>
    <cellStyle name="Input 9 4 9 2" xfId="11144" xr:uid="{00000000-0005-0000-0000-0000D8290000}"/>
    <cellStyle name="Input 9 5" xfId="11145" xr:uid="{00000000-0005-0000-0000-0000D9290000}"/>
    <cellStyle name="Input 9 5 10" xfId="11146" xr:uid="{00000000-0005-0000-0000-0000DA290000}"/>
    <cellStyle name="Input 9 5 10 2" xfId="11147" xr:uid="{00000000-0005-0000-0000-0000DB290000}"/>
    <cellStyle name="Input 9 5 11" xfId="11148" xr:uid="{00000000-0005-0000-0000-0000DC290000}"/>
    <cellStyle name="Input 9 5 11 2" xfId="11149" xr:uid="{00000000-0005-0000-0000-0000DD290000}"/>
    <cellStyle name="Input 9 5 12" xfId="11150" xr:uid="{00000000-0005-0000-0000-0000DE290000}"/>
    <cellStyle name="Input 9 5 12 2" xfId="11151" xr:uid="{00000000-0005-0000-0000-0000DF290000}"/>
    <cellStyle name="Input 9 5 13" xfId="11152" xr:uid="{00000000-0005-0000-0000-0000E0290000}"/>
    <cellStyle name="Input 9 5 13 2" xfId="11153" xr:uid="{00000000-0005-0000-0000-0000E1290000}"/>
    <cellStyle name="Input 9 5 14" xfId="11154" xr:uid="{00000000-0005-0000-0000-0000E2290000}"/>
    <cellStyle name="Input 9 5 14 2" xfId="11155" xr:uid="{00000000-0005-0000-0000-0000E3290000}"/>
    <cellStyle name="Input 9 5 15" xfId="11156" xr:uid="{00000000-0005-0000-0000-0000E4290000}"/>
    <cellStyle name="Input 9 5 15 2" xfId="11157" xr:uid="{00000000-0005-0000-0000-0000E5290000}"/>
    <cellStyle name="Input 9 5 16" xfId="11158" xr:uid="{00000000-0005-0000-0000-0000E6290000}"/>
    <cellStyle name="Input 9 5 16 2" xfId="11159" xr:uid="{00000000-0005-0000-0000-0000E7290000}"/>
    <cellStyle name="Input 9 5 17" xfId="11160" xr:uid="{00000000-0005-0000-0000-0000E8290000}"/>
    <cellStyle name="Input 9 5 17 2" xfId="11161" xr:uid="{00000000-0005-0000-0000-0000E9290000}"/>
    <cellStyle name="Input 9 5 18" xfId="11162" xr:uid="{00000000-0005-0000-0000-0000EA290000}"/>
    <cellStyle name="Input 9 5 18 2" xfId="11163" xr:uid="{00000000-0005-0000-0000-0000EB290000}"/>
    <cellStyle name="Input 9 5 19" xfId="11164" xr:uid="{00000000-0005-0000-0000-0000EC290000}"/>
    <cellStyle name="Input 9 5 19 2" xfId="11165" xr:uid="{00000000-0005-0000-0000-0000ED290000}"/>
    <cellStyle name="Input 9 5 2" xfId="11166" xr:uid="{00000000-0005-0000-0000-0000EE290000}"/>
    <cellStyle name="Input 9 5 2 10" xfId="11167" xr:uid="{00000000-0005-0000-0000-0000EF290000}"/>
    <cellStyle name="Input 9 5 2 10 2" xfId="11168" xr:uid="{00000000-0005-0000-0000-0000F0290000}"/>
    <cellStyle name="Input 9 5 2 11" xfId="11169" xr:uid="{00000000-0005-0000-0000-0000F1290000}"/>
    <cellStyle name="Input 9 5 2 11 2" xfId="11170" xr:uid="{00000000-0005-0000-0000-0000F2290000}"/>
    <cellStyle name="Input 9 5 2 12" xfId="11171" xr:uid="{00000000-0005-0000-0000-0000F3290000}"/>
    <cellStyle name="Input 9 5 2 12 2" xfId="11172" xr:uid="{00000000-0005-0000-0000-0000F4290000}"/>
    <cellStyle name="Input 9 5 2 13" xfId="11173" xr:uid="{00000000-0005-0000-0000-0000F5290000}"/>
    <cellStyle name="Input 9 5 2 13 2" xfId="11174" xr:uid="{00000000-0005-0000-0000-0000F6290000}"/>
    <cellStyle name="Input 9 5 2 14" xfId="11175" xr:uid="{00000000-0005-0000-0000-0000F7290000}"/>
    <cellStyle name="Input 9 5 2 14 2" xfId="11176" xr:uid="{00000000-0005-0000-0000-0000F8290000}"/>
    <cellStyle name="Input 9 5 2 15" xfId="11177" xr:uid="{00000000-0005-0000-0000-0000F9290000}"/>
    <cellStyle name="Input 9 5 2 15 2" xfId="11178" xr:uid="{00000000-0005-0000-0000-0000FA290000}"/>
    <cellStyle name="Input 9 5 2 16" xfId="11179" xr:uid="{00000000-0005-0000-0000-0000FB290000}"/>
    <cellStyle name="Input 9 5 2 16 2" xfId="11180" xr:uid="{00000000-0005-0000-0000-0000FC290000}"/>
    <cellStyle name="Input 9 5 2 17" xfId="11181" xr:uid="{00000000-0005-0000-0000-0000FD290000}"/>
    <cellStyle name="Input 9 5 2 17 2" xfId="11182" xr:uid="{00000000-0005-0000-0000-0000FE290000}"/>
    <cellStyle name="Input 9 5 2 18" xfId="11183" xr:uid="{00000000-0005-0000-0000-0000FF290000}"/>
    <cellStyle name="Input 9 5 2 18 2" xfId="11184" xr:uid="{00000000-0005-0000-0000-0000002A0000}"/>
    <cellStyle name="Input 9 5 2 19" xfId="11185" xr:uid="{00000000-0005-0000-0000-0000012A0000}"/>
    <cellStyle name="Input 9 5 2 2" xfId="11186" xr:uid="{00000000-0005-0000-0000-0000022A0000}"/>
    <cellStyle name="Input 9 5 2 2 2" xfId="11187" xr:uid="{00000000-0005-0000-0000-0000032A0000}"/>
    <cellStyle name="Input 9 5 2 3" xfId="11188" xr:uid="{00000000-0005-0000-0000-0000042A0000}"/>
    <cellStyle name="Input 9 5 2 3 2" xfId="11189" xr:uid="{00000000-0005-0000-0000-0000052A0000}"/>
    <cellStyle name="Input 9 5 2 4" xfId="11190" xr:uid="{00000000-0005-0000-0000-0000062A0000}"/>
    <cellStyle name="Input 9 5 2 4 2" xfId="11191" xr:uid="{00000000-0005-0000-0000-0000072A0000}"/>
    <cellStyle name="Input 9 5 2 5" xfId="11192" xr:uid="{00000000-0005-0000-0000-0000082A0000}"/>
    <cellStyle name="Input 9 5 2 5 2" xfId="11193" xr:uid="{00000000-0005-0000-0000-0000092A0000}"/>
    <cellStyle name="Input 9 5 2 6" xfId="11194" xr:uid="{00000000-0005-0000-0000-00000A2A0000}"/>
    <cellStyle name="Input 9 5 2 6 2" xfId="11195" xr:uid="{00000000-0005-0000-0000-00000B2A0000}"/>
    <cellStyle name="Input 9 5 2 7" xfId="11196" xr:uid="{00000000-0005-0000-0000-00000C2A0000}"/>
    <cellStyle name="Input 9 5 2 7 2" xfId="11197" xr:uid="{00000000-0005-0000-0000-00000D2A0000}"/>
    <cellStyle name="Input 9 5 2 8" xfId="11198" xr:uid="{00000000-0005-0000-0000-00000E2A0000}"/>
    <cellStyle name="Input 9 5 2 8 2" xfId="11199" xr:uid="{00000000-0005-0000-0000-00000F2A0000}"/>
    <cellStyle name="Input 9 5 2 9" xfId="11200" xr:uid="{00000000-0005-0000-0000-0000102A0000}"/>
    <cellStyle name="Input 9 5 2 9 2" xfId="11201" xr:uid="{00000000-0005-0000-0000-0000112A0000}"/>
    <cellStyle name="Input 9 5 20" xfId="11202" xr:uid="{00000000-0005-0000-0000-0000122A0000}"/>
    <cellStyle name="Input 9 5 3" xfId="11203" xr:uid="{00000000-0005-0000-0000-0000132A0000}"/>
    <cellStyle name="Input 9 5 3 10" xfId="11204" xr:uid="{00000000-0005-0000-0000-0000142A0000}"/>
    <cellStyle name="Input 9 5 3 10 2" xfId="11205" xr:uid="{00000000-0005-0000-0000-0000152A0000}"/>
    <cellStyle name="Input 9 5 3 11" xfId="11206" xr:uid="{00000000-0005-0000-0000-0000162A0000}"/>
    <cellStyle name="Input 9 5 3 11 2" xfId="11207" xr:uid="{00000000-0005-0000-0000-0000172A0000}"/>
    <cellStyle name="Input 9 5 3 12" xfId="11208" xr:uid="{00000000-0005-0000-0000-0000182A0000}"/>
    <cellStyle name="Input 9 5 3 12 2" xfId="11209" xr:uid="{00000000-0005-0000-0000-0000192A0000}"/>
    <cellStyle name="Input 9 5 3 13" xfId="11210" xr:uid="{00000000-0005-0000-0000-00001A2A0000}"/>
    <cellStyle name="Input 9 5 3 13 2" xfId="11211" xr:uid="{00000000-0005-0000-0000-00001B2A0000}"/>
    <cellStyle name="Input 9 5 3 14" xfId="11212" xr:uid="{00000000-0005-0000-0000-00001C2A0000}"/>
    <cellStyle name="Input 9 5 3 14 2" xfId="11213" xr:uid="{00000000-0005-0000-0000-00001D2A0000}"/>
    <cellStyle name="Input 9 5 3 15" xfId="11214" xr:uid="{00000000-0005-0000-0000-00001E2A0000}"/>
    <cellStyle name="Input 9 5 3 15 2" xfId="11215" xr:uid="{00000000-0005-0000-0000-00001F2A0000}"/>
    <cellStyle name="Input 9 5 3 16" xfId="11216" xr:uid="{00000000-0005-0000-0000-0000202A0000}"/>
    <cellStyle name="Input 9 5 3 16 2" xfId="11217" xr:uid="{00000000-0005-0000-0000-0000212A0000}"/>
    <cellStyle name="Input 9 5 3 17" xfId="11218" xr:uid="{00000000-0005-0000-0000-0000222A0000}"/>
    <cellStyle name="Input 9 5 3 17 2" xfId="11219" xr:uid="{00000000-0005-0000-0000-0000232A0000}"/>
    <cellStyle name="Input 9 5 3 18" xfId="11220" xr:uid="{00000000-0005-0000-0000-0000242A0000}"/>
    <cellStyle name="Input 9 5 3 2" xfId="11221" xr:uid="{00000000-0005-0000-0000-0000252A0000}"/>
    <cellStyle name="Input 9 5 3 2 2" xfId="11222" xr:uid="{00000000-0005-0000-0000-0000262A0000}"/>
    <cellStyle name="Input 9 5 3 3" xfId="11223" xr:uid="{00000000-0005-0000-0000-0000272A0000}"/>
    <cellStyle name="Input 9 5 3 3 2" xfId="11224" xr:uid="{00000000-0005-0000-0000-0000282A0000}"/>
    <cellStyle name="Input 9 5 3 4" xfId="11225" xr:uid="{00000000-0005-0000-0000-0000292A0000}"/>
    <cellStyle name="Input 9 5 3 4 2" xfId="11226" xr:uid="{00000000-0005-0000-0000-00002A2A0000}"/>
    <cellStyle name="Input 9 5 3 5" xfId="11227" xr:uid="{00000000-0005-0000-0000-00002B2A0000}"/>
    <cellStyle name="Input 9 5 3 5 2" xfId="11228" xr:uid="{00000000-0005-0000-0000-00002C2A0000}"/>
    <cellStyle name="Input 9 5 3 6" xfId="11229" xr:uid="{00000000-0005-0000-0000-00002D2A0000}"/>
    <cellStyle name="Input 9 5 3 6 2" xfId="11230" xr:uid="{00000000-0005-0000-0000-00002E2A0000}"/>
    <cellStyle name="Input 9 5 3 7" xfId="11231" xr:uid="{00000000-0005-0000-0000-00002F2A0000}"/>
    <cellStyle name="Input 9 5 3 7 2" xfId="11232" xr:uid="{00000000-0005-0000-0000-0000302A0000}"/>
    <cellStyle name="Input 9 5 3 8" xfId="11233" xr:uid="{00000000-0005-0000-0000-0000312A0000}"/>
    <cellStyle name="Input 9 5 3 8 2" xfId="11234" xr:uid="{00000000-0005-0000-0000-0000322A0000}"/>
    <cellStyle name="Input 9 5 3 9" xfId="11235" xr:uid="{00000000-0005-0000-0000-0000332A0000}"/>
    <cellStyle name="Input 9 5 3 9 2" xfId="11236" xr:uid="{00000000-0005-0000-0000-0000342A0000}"/>
    <cellStyle name="Input 9 5 4" xfId="11237" xr:uid="{00000000-0005-0000-0000-0000352A0000}"/>
    <cellStyle name="Input 9 5 4 10" xfId="11238" xr:uid="{00000000-0005-0000-0000-0000362A0000}"/>
    <cellStyle name="Input 9 5 4 10 2" xfId="11239" xr:uid="{00000000-0005-0000-0000-0000372A0000}"/>
    <cellStyle name="Input 9 5 4 11" xfId="11240" xr:uid="{00000000-0005-0000-0000-0000382A0000}"/>
    <cellStyle name="Input 9 5 4 11 2" xfId="11241" xr:uid="{00000000-0005-0000-0000-0000392A0000}"/>
    <cellStyle name="Input 9 5 4 12" xfId="11242" xr:uid="{00000000-0005-0000-0000-00003A2A0000}"/>
    <cellStyle name="Input 9 5 4 12 2" xfId="11243" xr:uid="{00000000-0005-0000-0000-00003B2A0000}"/>
    <cellStyle name="Input 9 5 4 13" xfId="11244" xr:uid="{00000000-0005-0000-0000-00003C2A0000}"/>
    <cellStyle name="Input 9 5 4 13 2" xfId="11245" xr:uid="{00000000-0005-0000-0000-00003D2A0000}"/>
    <cellStyle name="Input 9 5 4 14" xfId="11246" xr:uid="{00000000-0005-0000-0000-00003E2A0000}"/>
    <cellStyle name="Input 9 5 4 14 2" xfId="11247" xr:uid="{00000000-0005-0000-0000-00003F2A0000}"/>
    <cellStyle name="Input 9 5 4 15" xfId="11248" xr:uid="{00000000-0005-0000-0000-0000402A0000}"/>
    <cellStyle name="Input 9 5 4 15 2" xfId="11249" xr:uid="{00000000-0005-0000-0000-0000412A0000}"/>
    <cellStyle name="Input 9 5 4 16" xfId="11250" xr:uid="{00000000-0005-0000-0000-0000422A0000}"/>
    <cellStyle name="Input 9 5 4 2" xfId="11251" xr:uid="{00000000-0005-0000-0000-0000432A0000}"/>
    <cellStyle name="Input 9 5 4 2 2" xfId="11252" xr:uid="{00000000-0005-0000-0000-0000442A0000}"/>
    <cellStyle name="Input 9 5 4 3" xfId="11253" xr:uid="{00000000-0005-0000-0000-0000452A0000}"/>
    <cellStyle name="Input 9 5 4 3 2" xfId="11254" xr:uid="{00000000-0005-0000-0000-0000462A0000}"/>
    <cellStyle name="Input 9 5 4 4" xfId="11255" xr:uid="{00000000-0005-0000-0000-0000472A0000}"/>
    <cellStyle name="Input 9 5 4 4 2" xfId="11256" xr:uid="{00000000-0005-0000-0000-0000482A0000}"/>
    <cellStyle name="Input 9 5 4 5" xfId="11257" xr:uid="{00000000-0005-0000-0000-0000492A0000}"/>
    <cellStyle name="Input 9 5 4 5 2" xfId="11258" xr:uid="{00000000-0005-0000-0000-00004A2A0000}"/>
    <cellStyle name="Input 9 5 4 6" xfId="11259" xr:uid="{00000000-0005-0000-0000-00004B2A0000}"/>
    <cellStyle name="Input 9 5 4 6 2" xfId="11260" xr:uid="{00000000-0005-0000-0000-00004C2A0000}"/>
    <cellStyle name="Input 9 5 4 7" xfId="11261" xr:uid="{00000000-0005-0000-0000-00004D2A0000}"/>
    <cellStyle name="Input 9 5 4 7 2" xfId="11262" xr:uid="{00000000-0005-0000-0000-00004E2A0000}"/>
    <cellStyle name="Input 9 5 4 8" xfId="11263" xr:uid="{00000000-0005-0000-0000-00004F2A0000}"/>
    <cellStyle name="Input 9 5 4 8 2" xfId="11264" xr:uid="{00000000-0005-0000-0000-0000502A0000}"/>
    <cellStyle name="Input 9 5 4 9" xfId="11265" xr:uid="{00000000-0005-0000-0000-0000512A0000}"/>
    <cellStyle name="Input 9 5 4 9 2" xfId="11266" xr:uid="{00000000-0005-0000-0000-0000522A0000}"/>
    <cellStyle name="Input 9 5 5" xfId="11267" xr:uid="{00000000-0005-0000-0000-0000532A0000}"/>
    <cellStyle name="Input 9 5 5 10" xfId="11268" xr:uid="{00000000-0005-0000-0000-0000542A0000}"/>
    <cellStyle name="Input 9 5 5 10 2" xfId="11269" xr:uid="{00000000-0005-0000-0000-0000552A0000}"/>
    <cellStyle name="Input 9 5 5 11" xfId="11270" xr:uid="{00000000-0005-0000-0000-0000562A0000}"/>
    <cellStyle name="Input 9 5 5 11 2" xfId="11271" xr:uid="{00000000-0005-0000-0000-0000572A0000}"/>
    <cellStyle name="Input 9 5 5 12" xfId="11272" xr:uid="{00000000-0005-0000-0000-0000582A0000}"/>
    <cellStyle name="Input 9 5 5 12 2" xfId="11273" xr:uid="{00000000-0005-0000-0000-0000592A0000}"/>
    <cellStyle name="Input 9 5 5 13" xfId="11274" xr:uid="{00000000-0005-0000-0000-00005A2A0000}"/>
    <cellStyle name="Input 9 5 5 13 2" xfId="11275" xr:uid="{00000000-0005-0000-0000-00005B2A0000}"/>
    <cellStyle name="Input 9 5 5 14" xfId="11276" xr:uid="{00000000-0005-0000-0000-00005C2A0000}"/>
    <cellStyle name="Input 9 5 5 14 2" xfId="11277" xr:uid="{00000000-0005-0000-0000-00005D2A0000}"/>
    <cellStyle name="Input 9 5 5 15" xfId="11278" xr:uid="{00000000-0005-0000-0000-00005E2A0000}"/>
    <cellStyle name="Input 9 5 5 15 2" xfId="11279" xr:uid="{00000000-0005-0000-0000-00005F2A0000}"/>
    <cellStyle name="Input 9 5 5 16" xfId="11280" xr:uid="{00000000-0005-0000-0000-0000602A0000}"/>
    <cellStyle name="Input 9 5 5 2" xfId="11281" xr:uid="{00000000-0005-0000-0000-0000612A0000}"/>
    <cellStyle name="Input 9 5 5 2 2" xfId="11282" xr:uid="{00000000-0005-0000-0000-0000622A0000}"/>
    <cellStyle name="Input 9 5 5 3" xfId="11283" xr:uid="{00000000-0005-0000-0000-0000632A0000}"/>
    <cellStyle name="Input 9 5 5 3 2" xfId="11284" xr:uid="{00000000-0005-0000-0000-0000642A0000}"/>
    <cellStyle name="Input 9 5 5 4" xfId="11285" xr:uid="{00000000-0005-0000-0000-0000652A0000}"/>
    <cellStyle name="Input 9 5 5 4 2" xfId="11286" xr:uid="{00000000-0005-0000-0000-0000662A0000}"/>
    <cellStyle name="Input 9 5 5 5" xfId="11287" xr:uid="{00000000-0005-0000-0000-0000672A0000}"/>
    <cellStyle name="Input 9 5 5 5 2" xfId="11288" xr:uid="{00000000-0005-0000-0000-0000682A0000}"/>
    <cellStyle name="Input 9 5 5 6" xfId="11289" xr:uid="{00000000-0005-0000-0000-0000692A0000}"/>
    <cellStyle name="Input 9 5 5 6 2" xfId="11290" xr:uid="{00000000-0005-0000-0000-00006A2A0000}"/>
    <cellStyle name="Input 9 5 5 7" xfId="11291" xr:uid="{00000000-0005-0000-0000-00006B2A0000}"/>
    <cellStyle name="Input 9 5 5 7 2" xfId="11292" xr:uid="{00000000-0005-0000-0000-00006C2A0000}"/>
    <cellStyle name="Input 9 5 5 8" xfId="11293" xr:uid="{00000000-0005-0000-0000-00006D2A0000}"/>
    <cellStyle name="Input 9 5 5 8 2" xfId="11294" xr:uid="{00000000-0005-0000-0000-00006E2A0000}"/>
    <cellStyle name="Input 9 5 5 9" xfId="11295" xr:uid="{00000000-0005-0000-0000-00006F2A0000}"/>
    <cellStyle name="Input 9 5 5 9 2" xfId="11296" xr:uid="{00000000-0005-0000-0000-0000702A0000}"/>
    <cellStyle name="Input 9 5 6" xfId="11297" xr:uid="{00000000-0005-0000-0000-0000712A0000}"/>
    <cellStyle name="Input 9 5 6 10" xfId="11298" xr:uid="{00000000-0005-0000-0000-0000722A0000}"/>
    <cellStyle name="Input 9 5 6 10 2" xfId="11299" xr:uid="{00000000-0005-0000-0000-0000732A0000}"/>
    <cellStyle name="Input 9 5 6 11" xfId="11300" xr:uid="{00000000-0005-0000-0000-0000742A0000}"/>
    <cellStyle name="Input 9 5 6 11 2" xfId="11301" xr:uid="{00000000-0005-0000-0000-0000752A0000}"/>
    <cellStyle name="Input 9 5 6 12" xfId="11302" xr:uid="{00000000-0005-0000-0000-0000762A0000}"/>
    <cellStyle name="Input 9 5 6 12 2" xfId="11303" xr:uid="{00000000-0005-0000-0000-0000772A0000}"/>
    <cellStyle name="Input 9 5 6 13" xfId="11304" xr:uid="{00000000-0005-0000-0000-0000782A0000}"/>
    <cellStyle name="Input 9 5 6 13 2" xfId="11305" xr:uid="{00000000-0005-0000-0000-0000792A0000}"/>
    <cellStyle name="Input 9 5 6 14" xfId="11306" xr:uid="{00000000-0005-0000-0000-00007A2A0000}"/>
    <cellStyle name="Input 9 5 6 14 2" xfId="11307" xr:uid="{00000000-0005-0000-0000-00007B2A0000}"/>
    <cellStyle name="Input 9 5 6 15" xfId="11308" xr:uid="{00000000-0005-0000-0000-00007C2A0000}"/>
    <cellStyle name="Input 9 5 6 2" xfId="11309" xr:uid="{00000000-0005-0000-0000-00007D2A0000}"/>
    <cellStyle name="Input 9 5 6 2 2" xfId="11310" xr:uid="{00000000-0005-0000-0000-00007E2A0000}"/>
    <cellStyle name="Input 9 5 6 3" xfId="11311" xr:uid="{00000000-0005-0000-0000-00007F2A0000}"/>
    <cellStyle name="Input 9 5 6 3 2" xfId="11312" xr:uid="{00000000-0005-0000-0000-0000802A0000}"/>
    <cellStyle name="Input 9 5 6 4" xfId="11313" xr:uid="{00000000-0005-0000-0000-0000812A0000}"/>
    <cellStyle name="Input 9 5 6 4 2" xfId="11314" xr:uid="{00000000-0005-0000-0000-0000822A0000}"/>
    <cellStyle name="Input 9 5 6 5" xfId="11315" xr:uid="{00000000-0005-0000-0000-0000832A0000}"/>
    <cellStyle name="Input 9 5 6 5 2" xfId="11316" xr:uid="{00000000-0005-0000-0000-0000842A0000}"/>
    <cellStyle name="Input 9 5 6 6" xfId="11317" xr:uid="{00000000-0005-0000-0000-0000852A0000}"/>
    <cellStyle name="Input 9 5 6 6 2" xfId="11318" xr:uid="{00000000-0005-0000-0000-0000862A0000}"/>
    <cellStyle name="Input 9 5 6 7" xfId="11319" xr:uid="{00000000-0005-0000-0000-0000872A0000}"/>
    <cellStyle name="Input 9 5 6 7 2" xfId="11320" xr:uid="{00000000-0005-0000-0000-0000882A0000}"/>
    <cellStyle name="Input 9 5 6 8" xfId="11321" xr:uid="{00000000-0005-0000-0000-0000892A0000}"/>
    <cellStyle name="Input 9 5 6 8 2" xfId="11322" xr:uid="{00000000-0005-0000-0000-00008A2A0000}"/>
    <cellStyle name="Input 9 5 6 9" xfId="11323" xr:uid="{00000000-0005-0000-0000-00008B2A0000}"/>
    <cellStyle name="Input 9 5 6 9 2" xfId="11324" xr:uid="{00000000-0005-0000-0000-00008C2A0000}"/>
    <cellStyle name="Input 9 5 7" xfId="11325" xr:uid="{00000000-0005-0000-0000-00008D2A0000}"/>
    <cellStyle name="Input 9 5 7 2" xfId="11326" xr:uid="{00000000-0005-0000-0000-00008E2A0000}"/>
    <cellStyle name="Input 9 5 8" xfId="11327" xr:uid="{00000000-0005-0000-0000-00008F2A0000}"/>
    <cellStyle name="Input 9 5 8 2" xfId="11328" xr:uid="{00000000-0005-0000-0000-0000902A0000}"/>
    <cellStyle name="Input 9 5 9" xfId="11329" xr:uid="{00000000-0005-0000-0000-0000912A0000}"/>
    <cellStyle name="Input 9 5 9 2" xfId="11330" xr:uid="{00000000-0005-0000-0000-0000922A0000}"/>
    <cellStyle name="Input 9 6" xfId="11331" xr:uid="{00000000-0005-0000-0000-0000932A0000}"/>
    <cellStyle name="Input 9 6 10" xfId="11332" xr:uid="{00000000-0005-0000-0000-0000942A0000}"/>
    <cellStyle name="Input 9 6 10 2" xfId="11333" xr:uid="{00000000-0005-0000-0000-0000952A0000}"/>
    <cellStyle name="Input 9 6 11" xfId="11334" xr:uid="{00000000-0005-0000-0000-0000962A0000}"/>
    <cellStyle name="Input 9 6 11 2" xfId="11335" xr:uid="{00000000-0005-0000-0000-0000972A0000}"/>
    <cellStyle name="Input 9 6 12" xfId="11336" xr:uid="{00000000-0005-0000-0000-0000982A0000}"/>
    <cellStyle name="Input 9 6 12 2" xfId="11337" xr:uid="{00000000-0005-0000-0000-0000992A0000}"/>
    <cellStyle name="Input 9 6 13" xfId="11338" xr:uid="{00000000-0005-0000-0000-00009A2A0000}"/>
    <cellStyle name="Input 9 6 13 2" xfId="11339" xr:uid="{00000000-0005-0000-0000-00009B2A0000}"/>
    <cellStyle name="Input 9 6 14" xfId="11340" xr:uid="{00000000-0005-0000-0000-00009C2A0000}"/>
    <cellStyle name="Input 9 6 14 2" xfId="11341" xr:uid="{00000000-0005-0000-0000-00009D2A0000}"/>
    <cellStyle name="Input 9 6 15" xfId="11342" xr:uid="{00000000-0005-0000-0000-00009E2A0000}"/>
    <cellStyle name="Input 9 6 15 2" xfId="11343" xr:uid="{00000000-0005-0000-0000-00009F2A0000}"/>
    <cellStyle name="Input 9 6 16" xfId="11344" xr:uid="{00000000-0005-0000-0000-0000A02A0000}"/>
    <cellStyle name="Input 9 6 16 2" xfId="11345" xr:uid="{00000000-0005-0000-0000-0000A12A0000}"/>
    <cellStyle name="Input 9 6 17" xfId="11346" xr:uid="{00000000-0005-0000-0000-0000A22A0000}"/>
    <cellStyle name="Input 9 6 17 2" xfId="11347" xr:uid="{00000000-0005-0000-0000-0000A32A0000}"/>
    <cellStyle name="Input 9 6 18" xfId="11348" xr:uid="{00000000-0005-0000-0000-0000A42A0000}"/>
    <cellStyle name="Input 9 6 18 2" xfId="11349" xr:uid="{00000000-0005-0000-0000-0000A52A0000}"/>
    <cellStyle name="Input 9 6 19" xfId="11350" xr:uid="{00000000-0005-0000-0000-0000A62A0000}"/>
    <cellStyle name="Input 9 6 2" xfId="11351" xr:uid="{00000000-0005-0000-0000-0000A72A0000}"/>
    <cellStyle name="Input 9 6 2 10" xfId="11352" xr:uid="{00000000-0005-0000-0000-0000A82A0000}"/>
    <cellStyle name="Input 9 6 2 10 2" xfId="11353" xr:uid="{00000000-0005-0000-0000-0000A92A0000}"/>
    <cellStyle name="Input 9 6 2 11" xfId="11354" xr:uid="{00000000-0005-0000-0000-0000AA2A0000}"/>
    <cellStyle name="Input 9 6 2 11 2" xfId="11355" xr:uid="{00000000-0005-0000-0000-0000AB2A0000}"/>
    <cellStyle name="Input 9 6 2 12" xfId="11356" xr:uid="{00000000-0005-0000-0000-0000AC2A0000}"/>
    <cellStyle name="Input 9 6 2 12 2" xfId="11357" xr:uid="{00000000-0005-0000-0000-0000AD2A0000}"/>
    <cellStyle name="Input 9 6 2 13" xfId="11358" xr:uid="{00000000-0005-0000-0000-0000AE2A0000}"/>
    <cellStyle name="Input 9 6 2 13 2" xfId="11359" xr:uid="{00000000-0005-0000-0000-0000AF2A0000}"/>
    <cellStyle name="Input 9 6 2 14" xfId="11360" xr:uid="{00000000-0005-0000-0000-0000B02A0000}"/>
    <cellStyle name="Input 9 6 2 14 2" xfId="11361" xr:uid="{00000000-0005-0000-0000-0000B12A0000}"/>
    <cellStyle name="Input 9 6 2 15" xfId="11362" xr:uid="{00000000-0005-0000-0000-0000B22A0000}"/>
    <cellStyle name="Input 9 6 2 15 2" xfId="11363" xr:uid="{00000000-0005-0000-0000-0000B32A0000}"/>
    <cellStyle name="Input 9 6 2 16" xfId="11364" xr:uid="{00000000-0005-0000-0000-0000B42A0000}"/>
    <cellStyle name="Input 9 6 2 16 2" xfId="11365" xr:uid="{00000000-0005-0000-0000-0000B52A0000}"/>
    <cellStyle name="Input 9 6 2 17" xfId="11366" xr:uid="{00000000-0005-0000-0000-0000B62A0000}"/>
    <cellStyle name="Input 9 6 2 17 2" xfId="11367" xr:uid="{00000000-0005-0000-0000-0000B72A0000}"/>
    <cellStyle name="Input 9 6 2 18" xfId="11368" xr:uid="{00000000-0005-0000-0000-0000B82A0000}"/>
    <cellStyle name="Input 9 6 2 2" xfId="11369" xr:uid="{00000000-0005-0000-0000-0000B92A0000}"/>
    <cellStyle name="Input 9 6 2 2 2" xfId="11370" xr:uid="{00000000-0005-0000-0000-0000BA2A0000}"/>
    <cellStyle name="Input 9 6 2 3" xfId="11371" xr:uid="{00000000-0005-0000-0000-0000BB2A0000}"/>
    <cellStyle name="Input 9 6 2 3 2" xfId="11372" xr:uid="{00000000-0005-0000-0000-0000BC2A0000}"/>
    <cellStyle name="Input 9 6 2 4" xfId="11373" xr:uid="{00000000-0005-0000-0000-0000BD2A0000}"/>
    <cellStyle name="Input 9 6 2 4 2" xfId="11374" xr:uid="{00000000-0005-0000-0000-0000BE2A0000}"/>
    <cellStyle name="Input 9 6 2 5" xfId="11375" xr:uid="{00000000-0005-0000-0000-0000BF2A0000}"/>
    <cellStyle name="Input 9 6 2 5 2" xfId="11376" xr:uid="{00000000-0005-0000-0000-0000C02A0000}"/>
    <cellStyle name="Input 9 6 2 6" xfId="11377" xr:uid="{00000000-0005-0000-0000-0000C12A0000}"/>
    <cellStyle name="Input 9 6 2 6 2" xfId="11378" xr:uid="{00000000-0005-0000-0000-0000C22A0000}"/>
    <cellStyle name="Input 9 6 2 7" xfId="11379" xr:uid="{00000000-0005-0000-0000-0000C32A0000}"/>
    <cellStyle name="Input 9 6 2 7 2" xfId="11380" xr:uid="{00000000-0005-0000-0000-0000C42A0000}"/>
    <cellStyle name="Input 9 6 2 8" xfId="11381" xr:uid="{00000000-0005-0000-0000-0000C52A0000}"/>
    <cellStyle name="Input 9 6 2 8 2" xfId="11382" xr:uid="{00000000-0005-0000-0000-0000C62A0000}"/>
    <cellStyle name="Input 9 6 2 9" xfId="11383" xr:uid="{00000000-0005-0000-0000-0000C72A0000}"/>
    <cellStyle name="Input 9 6 2 9 2" xfId="11384" xr:uid="{00000000-0005-0000-0000-0000C82A0000}"/>
    <cellStyle name="Input 9 6 3" xfId="11385" xr:uid="{00000000-0005-0000-0000-0000C92A0000}"/>
    <cellStyle name="Input 9 6 3 10" xfId="11386" xr:uid="{00000000-0005-0000-0000-0000CA2A0000}"/>
    <cellStyle name="Input 9 6 3 10 2" xfId="11387" xr:uid="{00000000-0005-0000-0000-0000CB2A0000}"/>
    <cellStyle name="Input 9 6 3 11" xfId="11388" xr:uid="{00000000-0005-0000-0000-0000CC2A0000}"/>
    <cellStyle name="Input 9 6 3 11 2" xfId="11389" xr:uid="{00000000-0005-0000-0000-0000CD2A0000}"/>
    <cellStyle name="Input 9 6 3 12" xfId="11390" xr:uid="{00000000-0005-0000-0000-0000CE2A0000}"/>
    <cellStyle name="Input 9 6 3 12 2" xfId="11391" xr:uid="{00000000-0005-0000-0000-0000CF2A0000}"/>
    <cellStyle name="Input 9 6 3 13" xfId="11392" xr:uid="{00000000-0005-0000-0000-0000D02A0000}"/>
    <cellStyle name="Input 9 6 3 13 2" xfId="11393" xr:uid="{00000000-0005-0000-0000-0000D12A0000}"/>
    <cellStyle name="Input 9 6 3 14" xfId="11394" xr:uid="{00000000-0005-0000-0000-0000D22A0000}"/>
    <cellStyle name="Input 9 6 3 14 2" xfId="11395" xr:uid="{00000000-0005-0000-0000-0000D32A0000}"/>
    <cellStyle name="Input 9 6 3 15" xfId="11396" xr:uid="{00000000-0005-0000-0000-0000D42A0000}"/>
    <cellStyle name="Input 9 6 3 15 2" xfId="11397" xr:uid="{00000000-0005-0000-0000-0000D52A0000}"/>
    <cellStyle name="Input 9 6 3 16" xfId="11398" xr:uid="{00000000-0005-0000-0000-0000D62A0000}"/>
    <cellStyle name="Input 9 6 3 2" xfId="11399" xr:uid="{00000000-0005-0000-0000-0000D72A0000}"/>
    <cellStyle name="Input 9 6 3 2 2" xfId="11400" xr:uid="{00000000-0005-0000-0000-0000D82A0000}"/>
    <cellStyle name="Input 9 6 3 3" xfId="11401" xr:uid="{00000000-0005-0000-0000-0000D92A0000}"/>
    <cellStyle name="Input 9 6 3 3 2" xfId="11402" xr:uid="{00000000-0005-0000-0000-0000DA2A0000}"/>
    <cellStyle name="Input 9 6 3 4" xfId="11403" xr:uid="{00000000-0005-0000-0000-0000DB2A0000}"/>
    <cellStyle name="Input 9 6 3 4 2" xfId="11404" xr:uid="{00000000-0005-0000-0000-0000DC2A0000}"/>
    <cellStyle name="Input 9 6 3 5" xfId="11405" xr:uid="{00000000-0005-0000-0000-0000DD2A0000}"/>
    <cellStyle name="Input 9 6 3 5 2" xfId="11406" xr:uid="{00000000-0005-0000-0000-0000DE2A0000}"/>
    <cellStyle name="Input 9 6 3 6" xfId="11407" xr:uid="{00000000-0005-0000-0000-0000DF2A0000}"/>
    <cellStyle name="Input 9 6 3 6 2" xfId="11408" xr:uid="{00000000-0005-0000-0000-0000E02A0000}"/>
    <cellStyle name="Input 9 6 3 7" xfId="11409" xr:uid="{00000000-0005-0000-0000-0000E12A0000}"/>
    <cellStyle name="Input 9 6 3 7 2" xfId="11410" xr:uid="{00000000-0005-0000-0000-0000E22A0000}"/>
    <cellStyle name="Input 9 6 3 8" xfId="11411" xr:uid="{00000000-0005-0000-0000-0000E32A0000}"/>
    <cellStyle name="Input 9 6 3 8 2" xfId="11412" xr:uid="{00000000-0005-0000-0000-0000E42A0000}"/>
    <cellStyle name="Input 9 6 3 9" xfId="11413" xr:uid="{00000000-0005-0000-0000-0000E52A0000}"/>
    <cellStyle name="Input 9 6 3 9 2" xfId="11414" xr:uid="{00000000-0005-0000-0000-0000E62A0000}"/>
    <cellStyle name="Input 9 6 4" xfId="11415" xr:uid="{00000000-0005-0000-0000-0000E72A0000}"/>
    <cellStyle name="Input 9 6 4 10" xfId="11416" xr:uid="{00000000-0005-0000-0000-0000E82A0000}"/>
    <cellStyle name="Input 9 6 4 10 2" xfId="11417" xr:uid="{00000000-0005-0000-0000-0000E92A0000}"/>
    <cellStyle name="Input 9 6 4 11" xfId="11418" xr:uid="{00000000-0005-0000-0000-0000EA2A0000}"/>
    <cellStyle name="Input 9 6 4 11 2" xfId="11419" xr:uid="{00000000-0005-0000-0000-0000EB2A0000}"/>
    <cellStyle name="Input 9 6 4 12" xfId="11420" xr:uid="{00000000-0005-0000-0000-0000EC2A0000}"/>
    <cellStyle name="Input 9 6 4 12 2" xfId="11421" xr:uid="{00000000-0005-0000-0000-0000ED2A0000}"/>
    <cellStyle name="Input 9 6 4 13" xfId="11422" xr:uid="{00000000-0005-0000-0000-0000EE2A0000}"/>
    <cellStyle name="Input 9 6 4 13 2" xfId="11423" xr:uid="{00000000-0005-0000-0000-0000EF2A0000}"/>
    <cellStyle name="Input 9 6 4 14" xfId="11424" xr:uid="{00000000-0005-0000-0000-0000F02A0000}"/>
    <cellStyle name="Input 9 6 4 14 2" xfId="11425" xr:uid="{00000000-0005-0000-0000-0000F12A0000}"/>
    <cellStyle name="Input 9 6 4 15" xfId="11426" xr:uid="{00000000-0005-0000-0000-0000F22A0000}"/>
    <cellStyle name="Input 9 6 4 15 2" xfId="11427" xr:uid="{00000000-0005-0000-0000-0000F32A0000}"/>
    <cellStyle name="Input 9 6 4 16" xfId="11428" xr:uid="{00000000-0005-0000-0000-0000F42A0000}"/>
    <cellStyle name="Input 9 6 4 2" xfId="11429" xr:uid="{00000000-0005-0000-0000-0000F52A0000}"/>
    <cellStyle name="Input 9 6 4 2 2" xfId="11430" xr:uid="{00000000-0005-0000-0000-0000F62A0000}"/>
    <cellStyle name="Input 9 6 4 3" xfId="11431" xr:uid="{00000000-0005-0000-0000-0000F72A0000}"/>
    <cellStyle name="Input 9 6 4 3 2" xfId="11432" xr:uid="{00000000-0005-0000-0000-0000F82A0000}"/>
    <cellStyle name="Input 9 6 4 4" xfId="11433" xr:uid="{00000000-0005-0000-0000-0000F92A0000}"/>
    <cellStyle name="Input 9 6 4 4 2" xfId="11434" xr:uid="{00000000-0005-0000-0000-0000FA2A0000}"/>
    <cellStyle name="Input 9 6 4 5" xfId="11435" xr:uid="{00000000-0005-0000-0000-0000FB2A0000}"/>
    <cellStyle name="Input 9 6 4 5 2" xfId="11436" xr:uid="{00000000-0005-0000-0000-0000FC2A0000}"/>
    <cellStyle name="Input 9 6 4 6" xfId="11437" xr:uid="{00000000-0005-0000-0000-0000FD2A0000}"/>
    <cellStyle name="Input 9 6 4 6 2" xfId="11438" xr:uid="{00000000-0005-0000-0000-0000FE2A0000}"/>
    <cellStyle name="Input 9 6 4 7" xfId="11439" xr:uid="{00000000-0005-0000-0000-0000FF2A0000}"/>
    <cellStyle name="Input 9 6 4 7 2" xfId="11440" xr:uid="{00000000-0005-0000-0000-0000002B0000}"/>
    <cellStyle name="Input 9 6 4 8" xfId="11441" xr:uid="{00000000-0005-0000-0000-0000012B0000}"/>
    <cellStyle name="Input 9 6 4 8 2" xfId="11442" xr:uid="{00000000-0005-0000-0000-0000022B0000}"/>
    <cellStyle name="Input 9 6 4 9" xfId="11443" xr:uid="{00000000-0005-0000-0000-0000032B0000}"/>
    <cellStyle name="Input 9 6 4 9 2" xfId="11444" xr:uid="{00000000-0005-0000-0000-0000042B0000}"/>
    <cellStyle name="Input 9 6 5" xfId="11445" xr:uid="{00000000-0005-0000-0000-0000052B0000}"/>
    <cellStyle name="Input 9 6 5 10" xfId="11446" xr:uid="{00000000-0005-0000-0000-0000062B0000}"/>
    <cellStyle name="Input 9 6 5 10 2" xfId="11447" xr:uid="{00000000-0005-0000-0000-0000072B0000}"/>
    <cellStyle name="Input 9 6 5 11" xfId="11448" xr:uid="{00000000-0005-0000-0000-0000082B0000}"/>
    <cellStyle name="Input 9 6 5 11 2" xfId="11449" xr:uid="{00000000-0005-0000-0000-0000092B0000}"/>
    <cellStyle name="Input 9 6 5 12" xfId="11450" xr:uid="{00000000-0005-0000-0000-00000A2B0000}"/>
    <cellStyle name="Input 9 6 5 12 2" xfId="11451" xr:uid="{00000000-0005-0000-0000-00000B2B0000}"/>
    <cellStyle name="Input 9 6 5 13" xfId="11452" xr:uid="{00000000-0005-0000-0000-00000C2B0000}"/>
    <cellStyle name="Input 9 6 5 13 2" xfId="11453" xr:uid="{00000000-0005-0000-0000-00000D2B0000}"/>
    <cellStyle name="Input 9 6 5 14" xfId="11454" xr:uid="{00000000-0005-0000-0000-00000E2B0000}"/>
    <cellStyle name="Input 9 6 5 14 2" xfId="11455" xr:uid="{00000000-0005-0000-0000-00000F2B0000}"/>
    <cellStyle name="Input 9 6 5 15" xfId="11456" xr:uid="{00000000-0005-0000-0000-0000102B0000}"/>
    <cellStyle name="Input 9 6 5 2" xfId="11457" xr:uid="{00000000-0005-0000-0000-0000112B0000}"/>
    <cellStyle name="Input 9 6 5 2 2" xfId="11458" xr:uid="{00000000-0005-0000-0000-0000122B0000}"/>
    <cellStyle name="Input 9 6 5 3" xfId="11459" xr:uid="{00000000-0005-0000-0000-0000132B0000}"/>
    <cellStyle name="Input 9 6 5 3 2" xfId="11460" xr:uid="{00000000-0005-0000-0000-0000142B0000}"/>
    <cellStyle name="Input 9 6 5 4" xfId="11461" xr:uid="{00000000-0005-0000-0000-0000152B0000}"/>
    <cellStyle name="Input 9 6 5 4 2" xfId="11462" xr:uid="{00000000-0005-0000-0000-0000162B0000}"/>
    <cellStyle name="Input 9 6 5 5" xfId="11463" xr:uid="{00000000-0005-0000-0000-0000172B0000}"/>
    <cellStyle name="Input 9 6 5 5 2" xfId="11464" xr:uid="{00000000-0005-0000-0000-0000182B0000}"/>
    <cellStyle name="Input 9 6 5 6" xfId="11465" xr:uid="{00000000-0005-0000-0000-0000192B0000}"/>
    <cellStyle name="Input 9 6 5 6 2" xfId="11466" xr:uid="{00000000-0005-0000-0000-00001A2B0000}"/>
    <cellStyle name="Input 9 6 5 7" xfId="11467" xr:uid="{00000000-0005-0000-0000-00001B2B0000}"/>
    <cellStyle name="Input 9 6 5 7 2" xfId="11468" xr:uid="{00000000-0005-0000-0000-00001C2B0000}"/>
    <cellStyle name="Input 9 6 5 8" xfId="11469" xr:uid="{00000000-0005-0000-0000-00001D2B0000}"/>
    <cellStyle name="Input 9 6 5 8 2" xfId="11470" xr:uid="{00000000-0005-0000-0000-00001E2B0000}"/>
    <cellStyle name="Input 9 6 5 9" xfId="11471" xr:uid="{00000000-0005-0000-0000-00001F2B0000}"/>
    <cellStyle name="Input 9 6 5 9 2" xfId="11472" xr:uid="{00000000-0005-0000-0000-0000202B0000}"/>
    <cellStyle name="Input 9 6 6" xfId="11473" xr:uid="{00000000-0005-0000-0000-0000212B0000}"/>
    <cellStyle name="Input 9 6 6 2" xfId="11474" xr:uid="{00000000-0005-0000-0000-0000222B0000}"/>
    <cellStyle name="Input 9 6 7" xfId="11475" xr:uid="{00000000-0005-0000-0000-0000232B0000}"/>
    <cellStyle name="Input 9 6 7 2" xfId="11476" xr:uid="{00000000-0005-0000-0000-0000242B0000}"/>
    <cellStyle name="Input 9 6 8" xfId="11477" xr:uid="{00000000-0005-0000-0000-0000252B0000}"/>
    <cellStyle name="Input 9 6 8 2" xfId="11478" xr:uid="{00000000-0005-0000-0000-0000262B0000}"/>
    <cellStyle name="Input 9 6 9" xfId="11479" xr:uid="{00000000-0005-0000-0000-0000272B0000}"/>
    <cellStyle name="Input 9 6 9 2" xfId="11480" xr:uid="{00000000-0005-0000-0000-0000282B0000}"/>
    <cellStyle name="Input 9 7" xfId="11481" xr:uid="{00000000-0005-0000-0000-0000292B0000}"/>
    <cellStyle name="Input 9 7 10" xfId="11482" xr:uid="{00000000-0005-0000-0000-00002A2B0000}"/>
    <cellStyle name="Input 9 7 10 2" xfId="11483" xr:uid="{00000000-0005-0000-0000-00002B2B0000}"/>
    <cellStyle name="Input 9 7 11" xfId="11484" xr:uid="{00000000-0005-0000-0000-00002C2B0000}"/>
    <cellStyle name="Input 9 7 11 2" xfId="11485" xr:uid="{00000000-0005-0000-0000-00002D2B0000}"/>
    <cellStyle name="Input 9 7 12" xfId="11486" xr:uid="{00000000-0005-0000-0000-00002E2B0000}"/>
    <cellStyle name="Input 9 7 12 2" xfId="11487" xr:uid="{00000000-0005-0000-0000-00002F2B0000}"/>
    <cellStyle name="Input 9 7 13" xfId="11488" xr:uid="{00000000-0005-0000-0000-0000302B0000}"/>
    <cellStyle name="Input 9 7 13 2" xfId="11489" xr:uid="{00000000-0005-0000-0000-0000312B0000}"/>
    <cellStyle name="Input 9 7 14" xfId="11490" xr:uid="{00000000-0005-0000-0000-0000322B0000}"/>
    <cellStyle name="Input 9 7 14 2" xfId="11491" xr:uid="{00000000-0005-0000-0000-0000332B0000}"/>
    <cellStyle name="Input 9 7 15" xfId="11492" xr:uid="{00000000-0005-0000-0000-0000342B0000}"/>
    <cellStyle name="Input 9 7 15 2" xfId="11493" xr:uid="{00000000-0005-0000-0000-0000352B0000}"/>
    <cellStyle name="Input 9 7 16" xfId="11494" xr:uid="{00000000-0005-0000-0000-0000362B0000}"/>
    <cellStyle name="Input 9 7 16 2" xfId="11495" xr:uid="{00000000-0005-0000-0000-0000372B0000}"/>
    <cellStyle name="Input 9 7 17" xfId="11496" xr:uid="{00000000-0005-0000-0000-0000382B0000}"/>
    <cellStyle name="Input 9 7 17 2" xfId="11497" xr:uid="{00000000-0005-0000-0000-0000392B0000}"/>
    <cellStyle name="Input 9 7 18" xfId="11498" xr:uid="{00000000-0005-0000-0000-00003A2B0000}"/>
    <cellStyle name="Input 9 7 18 2" xfId="11499" xr:uid="{00000000-0005-0000-0000-00003B2B0000}"/>
    <cellStyle name="Input 9 7 19" xfId="11500" xr:uid="{00000000-0005-0000-0000-00003C2B0000}"/>
    <cellStyle name="Input 9 7 2" xfId="11501" xr:uid="{00000000-0005-0000-0000-00003D2B0000}"/>
    <cellStyle name="Input 9 7 2 10" xfId="11502" xr:uid="{00000000-0005-0000-0000-00003E2B0000}"/>
    <cellStyle name="Input 9 7 2 10 2" xfId="11503" xr:uid="{00000000-0005-0000-0000-00003F2B0000}"/>
    <cellStyle name="Input 9 7 2 11" xfId="11504" xr:uid="{00000000-0005-0000-0000-0000402B0000}"/>
    <cellStyle name="Input 9 7 2 11 2" xfId="11505" xr:uid="{00000000-0005-0000-0000-0000412B0000}"/>
    <cellStyle name="Input 9 7 2 12" xfId="11506" xr:uid="{00000000-0005-0000-0000-0000422B0000}"/>
    <cellStyle name="Input 9 7 2 12 2" xfId="11507" xr:uid="{00000000-0005-0000-0000-0000432B0000}"/>
    <cellStyle name="Input 9 7 2 13" xfId="11508" xr:uid="{00000000-0005-0000-0000-0000442B0000}"/>
    <cellStyle name="Input 9 7 2 13 2" xfId="11509" xr:uid="{00000000-0005-0000-0000-0000452B0000}"/>
    <cellStyle name="Input 9 7 2 14" xfId="11510" xr:uid="{00000000-0005-0000-0000-0000462B0000}"/>
    <cellStyle name="Input 9 7 2 14 2" xfId="11511" xr:uid="{00000000-0005-0000-0000-0000472B0000}"/>
    <cellStyle name="Input 9 7 2 15" xfId="11512" xr:uid="{00000000-0005-0000-0000-0000482B0000}"/>
    <cellStyle name="Input 9 7 2 15 2" xfId="11513" xr:uid="{00000000-0005-0000-0000-0000492B0000}"/>
    <cellStyle name="Input 9 7 2 16" xfId="11514" xr:uid="{00000000-0005-0000-0000-00004A2B0000}"/>
    <cellStyle name="Input 9 7 2 16 2" xfId="11515" xr:uid="{00000000-0005-0000-0000-00004B2B0000}"/>
    <cellStyle name="Input 9 7 2 17" xfId="11516" xr:uid="{00000000-0005-0000-0000-00004C2B0000}"/>
    <cellStyle name="Input 9 7 2 17 2" xfId="11517" xr:uid="{00000000-0005-0000-0000-00004D2B0000}"/>
    <cellStyle name="Input 9 7 2 18" xfId="11518" xr:uid="{00000000-0005-0000-0000-00004E2B0000}"/>
    <cellStyle name="Input 9 7 2 2" xfId="11519" xr:uid="{00000000-0005-0000-0000-00004F2B0000}"/>
    <cellStyle name="Input 9 7 2 2 2" xfId="11520" xr:uid="{00000000-0005-0000-0000-0000502B0000}"/>
    <cellStyle name="Input 9 7 2 3" xfId="11521" xr:uid="{00000000-0005-0000-0000-0000512B0000}"/>
    <cellStyle name="Input 9 7 2 3 2" xfId="11522" xr:uid="{00000000-0005-0000-0000-0000522B0000}"/>
    <cellStyle name="Input 9 7 2 4" xfId="11523" xr:uid="{00000000-0005-0000-0000-0000532B0000}"/>
    <cellStyle name="Input 9 7 2 4 2" xfId="11524" xr:uid="{00000000-0005-0000-0000-0000542B0000}"/>
    <cellStyle name="Input 9 7 2 5" xfId="11525" xr:uid="{00000000-0005-0000-0000-0000552B0000}"/>
    <cellStyle name="Input 9 7 2 5 2" xfId="11526" xr:uid="{00000000-0005-0000-0000-0000562B0000}"/>
    <cellStyle name="Input 9 7 2 6" xfId="11527" xr:uid="{00000000-0005-0000-0000-0000572B0000}"/>
    <cellStyle name="Input 9 7 2 6 2" xfId="11528" xr:uid="{00000000-0005-0000-0000-0000582B0000}"/>
    <cellStyle name="Input 9 7 2 7" xfId="11529" xr:uid="{00000000-0005-0000-0000-0000592B0000}"/>
    <cellStyle name="Input 9 7 2 7 2" xfId="11530" xr:uid="{00000000-0005-0000-0000-00005A2B0000}"/>
    <cellStyle name="Input 9 7 2 8" xfId="11531" xr:uid="{00000000-0005-0000-0000-00005B2B0000}"/>
    <cellStyle name="Input 9 7 2 8 2" xfId="11532" xr:uid="{00000000-0005-0000-0000-00005C2B0000}"/>
    <cellStyle name="Input 9 7 2 9" xfId="11533" xr:uid="{00000000-0005-0000-0000-00005D2B0000}"/>
    <cellStyle name="Input 9 7 2 9 2" xfId="11534" xr:uid="{00000000-0005-0000-0000-00005E2B0000}"/>
    <cellStyle name="Input 9 7 3" xfId="11535" xr:uid="{00000000-0005-0000-0000-00005F2B0000}"/>
    <cellStyle name="Input 9 7 3 10" xfId="11536" xr:uid="{00000000-0005-0000-0000-0000602B0000}"/>
    <cellStyle name="Input 9 7 3 10 2" xfId="11537" xr:uid="{00000000-0005-0000-0000-0000612B0000}"/>
    <cellStyle name="Input 9 7 3 11" xfId="11538" xr:uid="{00000000-0005-0000-0000-0000622B0000}"/>
    <cellStyle name="Input 9 7 3 11 2" xfId="11539" xr:uid="{00000000-0005-0000-0000-0000632B0000}"/>
    <cellStyle name="Input 9 7 3 12" xfId="11540" xr:uid="{00000000-0005-0000-0000-0000642B0000}"/>
    <cellStyle name="Input 9 7 3 12 2" xfId="11541" xr:uid="{00000000-0005-0000-0000-0000652B0000}"/>
    <cellStyle name="Input 9 7 3 13" xfId="11542" xr:uid="{00000000-0005-0000-0000-0000662B0000}"/>
    <cellStyle name="Input 9 7 3 13 2" xfId="11543" xr:uid="{00000000-0005-0000-0000-0000672B0000}"/>
    <cellStyle name="Input 9 7 3 14" xfId="11544" xr:uid="{00000000-0005-0000-0000-0000682B0000}"/>
    <cellStyle name="Input 9 7 3 14 2" xfId="11545" xr:uid="{00000000-0005-0000-0000-0000692B0000}"/>
    <cellStyle name="Input 9 7 3 15" xfId="11546" xr:uid="{00000000-0005-0000-0000-00006A2B0000}"/>
    <cellStyle name="Input 9 7 3 15 2" xfId="11547" xr:uid="{00000000-0005-0000-0000-00006B2B0000}"/>
    <cellStyle name="Input 9 7 3 16" xfId="11548" xr:uid="{00000000-0005-0000-0000-00006C2B0000}"/>
    <cellStyle name="Input 9 7 3 2" xfId="11549" xr:uid="{00000000-0005-0000-0000-00006D2B0000}"/>
    <cellStyle name="Input 9 7 3 2 2" xfId="11550" xr:uid="{00000000-0005-0000-0000-00006E2B0000}"/>
    <cellStyle name="Input 9 7 3 3" xfId="11551" xr:uid="{00000000-0005-0000-0000-00006F2B0000}"/>
    <cellStyle name="Input 9 7 3 3 2" xfId="11552" xr:uid="{00000000-0005-0000-0000-0000702B0000}"/>
    <cellStyle name="Input 9 7 3 4" xfId="11553" xr:uid="{00000000-0005-0000-0000-0000712B0000}"/>
    <cellStyle name="Input 9 7 3 4 2" xfId="11554" xr:uid="{00000000-0005-0000-0000-0000722B0000}"/>
    <cellStyle name="Input 9 7 3 5" xfId="11555" xr:uid="{00000000-0005-0000-0000-0000732B0000}"/>
    <cellStyle name="Input 9 7 3 5 2" xfId="11556" xr:uid="{00000000-0005-0000-0000-0000742B0000}"/>
    <cellStyle name="Input 9 7 3 6" xfId="11557" xr:uid="{00000000-0005-0000-0000-0000752B0000}"/>
    <cellStyle name="Input 9 7 3 6 2" xfId="11558" xr:uid="{00000000-0005-0000-0000-0000762B0000}"/>
    <cellStyle name="Input 9 7 3 7" xfId="11559" xr:uid="{00000000-0005-0000-0000-0000772B0000}"/>
    <cellStyle name="Input 9 7 3 7 2" xfId="11560" xr:uid="{00000000-0005-0000-0000-0000782B0000}"/>
    <cellStyle name="Input 9 7 3 8" xfId="11561" xr:uid="{00000000-0005-0000-0000-0000792B0000}"/>
    <cellStyle name="Input 9 7 3 8 2" xfId="11562" xr:uid="{00000000-0005-0000-0000-00007A2B0000}"/>
    <cellStyle name="Input 9 7 3 9" xfId="11563" xr:uid="{00000000-0005-0000-0000-00007B2B0000}"/>
    <cellStyle name="Input 9 7 3 9 2" xfId="11564" xr:uid="{00000000-0005-0000-0000-00007C2B0000}"/>
    <cellStyle name="Input 9 7 4" xfId="11565" xr:uid="{00000000-0005-0000-0000-00007D2B0000}"/>
    <cellStyle name="Input 9 7 4 10" xfId="11566" xr:uid="{00000000-0005-0000-0000-00007E2B0000}"/>
    <cellStyle name="Input 9 7 4 10 2" xfId="11567" xr:uid="{00000000-0005-0000-0000-00007F2B0000}"/>
    <cellStyle name="Input 9 7 4 11" xfId="11568" xr:uid="{00000000-0005-0000-0000-0000802B0000}"/>
    <cellStyle name="Input 9 7 4 11 2" xfId="11569" xr:uid="{00000000-0005-0000-0000-0000812B0000}"/>
    <cellStyle name="Input 9 7 4 12" xfId="11570" xr:uid="{00000000-0005-0000-0000-0000822B0000}"/>
    <cellStyle name="Input 9 7 4 12 2" xfId="11571" xr:uid="{00000000-0005-0000-0000-0000832B0000}"/>
    <cellStyle name="Input 9 7 4 13" xfId="11572" xr:uid="{00000000-0005-0000-0000-0000842B0000}"/>
    <cellStyle name="Input 9 7 4 13 2" xfId="11573" xr:uid="{00000000-0005-0000-0000-0000852B0000}"/>
    <cellStyle name="Input 9 7 4 14" xfId="11574" xr:uid="{00000000-0005-0000-0000-0000862B0000}"/>
    <cellStyle name="Input 9 7 4 14 2" xfId="11575" xr:uid="{00000000-0005-0000-0000-0000872B0000}"/>
    <cellStyle name="Input 9 7 4 15" xfId="11576" xr:uid="{00000000-0005-0000-0000-0000882B0000}"/>
    <cellStyle name="Input 9 7 4 15 2" xfId="11577" xr:uid="{00000000-0005-0000-0000-0000892B0000}"/>
    <cellStyle name="Input 9 7 4 16" xfId="11578" xr:uid="{00000000-0005-0000-0000-00008A2B0000}"/>
    <cellStyle name="Input 9 7 4 2" xfId="11579" xr:uid="{00000000-0005-0000-0000-00008B2B0000}"/>
    <cellStyle name="Input 9 7 4 2 2" xfId="11580" xr:uid="{00000000-0005-0000-0000-00008C2B0000}"/>
    <cellStyle name="Input 9 7 4 3" xfId="11581" xr:uid="{00000000-0005-0000-0000-00008D2B0000}"/>
    <cellStyle name="Input 9 7 4 3 2" xfId="11582" xr:uid="{00000000-0005-0000-0000-00008E2B0000}"/>
    <cellStyle name="Input 9 7 4 4" xfId="11583" xr:uid="{00000000-0005-0000-0000-00008F2B0000}"/>
    <cellStyle name="Input 9 7 4 4 2" xfId="11584" xr:uid="{00000000-0005-0000-0000-0000902B0000}"/>
    <cellStyle name="Input 9 7 4 5" xfId="11585" xr:uid="{00000000-0005-0000-0000-0000912B0000}"/>
    <cellStyle name="Input 9 7 4 5 2" xfId="11586" xr:uid="{00000000-0005-0000-0000-0000922B0000}"/>
    <cellStyle name="Input 9 7 4 6" xfId="11587" xr:uid="{00000000-0005-0000-0000-0000932B0000}"/>
    <cellStyle name="Input 9 7 4 6 2" xfId="11588" xr:uid="{00000000-0005-0000-0000-0000942B0000}"/>
    <cellStyle name="Input 9 7 4 7" xfId="11589" xr:uid="{00000000-0005-0000-0000-0000952B0000}"/>
    <cellStyle name="Input 9 7 4 7 2" xfId="11590" xr:uid="{00000000-0005-0000-0000-0000962B0000}"/>
    <cellStyle name="Input 9 7 4 8" xfId="11591" xr:uid="{00000000-0005-0000-0000-0000972B0000}"/>
    <cellStyle name="Input 9 7 4 8 2" xfId="11592" xr:uid="{00000000-0005-0000-0000-0000982B0000}"/>
    <cellStyle name="Input 9 7 4 9" xfId="11593" xr:uid="{00000000-0005-0000-0000-0000992B0000}"/>
    <cellStyle name="Input 9 7 4 9 2" xfId="11594" xr:uid="{00000000-0005-0000-0000-00009A2B0000}"/>
    <cellStyle name="Input 9 7 5" xfId="11595" xr:uid="{00000000-0005-0000-0000-00009B2B0000}"/>
    <cellStyle name="Input 9 7 5 10" xfId="11596" xr:uid="{00000000-0005-0000-0000-00009C2B0000}"/>
    <cellStyle name="Input 9 7 5 10 2" xfId="11597" xr:uid="{00000000-0005-0000-0000-00009D2B0000}"/>
    <cellStyle name="Input 9 7 5 11" xfId="11598" xr:uid="{00000000-0005-0000-0000-00009E2B0000}"/>
    <cellStyle name="Input 9 7 5 11 2" xfId="11599" xr:uid="{00000000-0005-0000-0000-00009F2B0000}"/>
    <cellStyle name="Input 9 7 5 12" xfId="11600" xr:uid="{00000000-0005-0000-0000-0000A02B0000}"/>
    <cellStyle name="Input 9 7 5 12 2" xfId="11601" xr:uid="{00000000-0005-0000-0000-0000A12B0000}"/>
    <cellStyle name="Input 9 7 5 13" xfId="11602" xr:uid="{00000000-0005-0000-0000-0000A22B0000}"/>
    <cellStyle name="Input 9 7 5 13 2" xfId="11603" xr:uid="{00000000-0005-0000-0000-0000A32B0000}"/>
    <cellStyle name="Input 9 7 5 14" xfId="11604" xr:uid="{00000000-0005-0000-0000-0000A42B0000}"/>
    <cellStyle name="Input 9 7 5 14 2" xfId="11605" xr:uid="{00000000-0005-0000-0000-0000A52B0000}"/>
    <cellStyle name="Input 9 7 5 15" xfId="11606" xr:uid="{00000000-0005-0000-0000-0000A62B0000}"/>
    <cellStyle name="Input 9 7 5 2" xfId="11607" xr:uid="{00000000-0005-0000-0000-0000A72B0000}"/>
    <cellStyle name="Input 9 7 5 2 2" xfId="11608" xr:uid="{00000000-0005-0000-0000-0000A82B0000}"/>
    <cellStyle name="Input 9 7 5 3" xfId="11609" xr:uid="{00000000-0005-0000-0000-0000A92B0000}"/>
    <cellStyle name="Input 9 7 5 3 2" xfId="11610" xr:uid="{00000000-0005-0000-0000-0000AA2B0000}"/>
    <cellStyle name="Input 9 7 5 4" xfId="11611" xr:uid="{00000000-0005-0000-0000-0000AB2B0000}"/>
    <cellStyle name="Input 9 7 5 4 2" xfId="11612" xr:uid="{00000000-0005-0000-0000-0000AC2B0000}"/>
    <cellStyle name="Input 9 7 5 5" xfId="11613" xr:uid="{00000000-0005-0000-0000-0000AD2B0000}"/>
    <cellStyle name="Input 9 7 5 5 2" xfId="11614" xr:uid="{00000000-0005-0000-0000-0000AE2B0000}"/>
    <cellStyle name="Input 9 7 5 6" xfId="11615" xr:uid="{00000000-0005-0000-0000-0000AF2B0000}"/>
    <cellStyle name="Input 9 7 5 6 2" xfId="11616" xr:uid="{00000000-0005-0000-0000-0000B02B0000}"/>
    <cellStyle name="Input 9 7 5 7" xfId="11617" xr:uid="{00000000-0005-0000-0000-0000B12B0000}"/>
    <cellStyle name="Input 9 7 5 7 2" xfId="11618" xr:uid="{00000000-0005-0000-0000-0000B22B0000}"/>
    <cellStyle name="Input 9 7 5 8" xfId="11619" xr:uid="{00000000-0005-0000-0000-0000B32B0000}"/>
    <cellStyle name="Input 9 7 5 8 2" xfId="11620" xr:uid="{00000000-0005-0000-0000-0000B42B0000}"/>
    <cellStyle name="Input 9 7 5 9" xfId="11621" xr:uid="{00000000-0005-0000-0000-0000B52B0000}"/>
    <cellStyle name="Input 9 7 5 9 2" xfId="11622" xr:uid="{00000000-0005-0000-0000-0000B62B0000}"/>
    <cellStyle name="Input 9 7 6" xfId="11623" xr:uid="{00000000-0005-0000-0000-0000B72B0000}"/>
    <cellStyle name="Input 9 7 6 2" xfId="11624" xr:uid="{00000000-0005-0000-0000-0000B82B0000}"/>
    <cellStyle name="Input 9 7 7" xfId="11625" xr:uid="{00000000-0005-0000-0000-0000B92B0000}"/>
    <cellStyle name="Input 9 7 7 2" xfId="11626" xr:uid="{00000000-0005-0000-0000-0000BA2B0000}"/>
    <cellStyle name="Input 9 7 8" xfId="11627" xr:uid="{00000000-0005-0000-0000-0000BB2B0000}"/>
    <cellStyle name="Input 9 7 8 2" xfId="11628" xr:uid="{00000000-0005-0000-0000-0000BC2B0000}"/>
    <cellStyle name="Input 9 7 9" xfId="11629" xr:uid="{00000000-0005-0000-0000-0000BD2B0000}"/>
    <cellStyle name="Input 9 7 9 2" xfId="11630" xr:uid="{00000000-0005-0000-0000-0000BE2B0000}"/>
    <cellStyle name="Input 9 8" xfId="11631" xr:uid="{00000000-0005-0000-0000-0000BF2B0000}"/>
    <cellStyle name="Input 9 8 10" xfId="11632" xr:uid="{00000000-0005-0000-0000-0000C02B0000}"/>
    <cellStyle name="Input 9 8 10 2" xfId="11633" xr:uid="{00000000-0005-0000-0000-0000C12B0000}"/>
    <cellStyle name="Input 9 8 11" xfId="11634" xr:uid="{00000000-0005-0000-0000-0000C22B0000}"/>
    <cellStyle name="Input 9 8 11 2" xfId="11635" xr:uid="{00000000-0005-0000-0000-0000C32B0000}"/>
    <cellStyle name="Input 9 8 12" xfId="11636" xr:uid="{00000000-0005-0000-0000-0000C42B0000}"/>
    <cellStyle name="Input 9 8 12 2" xfId="11637" xr:uid="{00000000-0005-0000-0000-0000C52B0000}"/>
    <cellStyle name="Input 9 8 13" xfId="11638" xr:uid="{00000000-0005-0000-0000-0000C62B0000}"/>
    <cellStyle name="Input 9 8 13 2" xfId="11639" xr:uid="{00000000-0005-0000-0000-0000C72B0000}"/>
    <cellStyle name="Input 9 8 14" xfId="11640" xr:uid="{00000000-0005-0000-0000-0000C82B0000}"/>
    <cellStyle name="Input 9 8 14 2" xfId="11641" xr:uid="{00000000-0005-0000-0000-0000C92B0000}"/>
    <cellStyle name="Input 9 8 15" xfId="11642" xr:uid="{00000000-0005-0000-0000-0000CA2B0000}"/>
    <cellStyle name="Input 9 8 15 2" xfId="11643" xr:uid="{00000000-0005-0000-0000-0000CB2B0000}"/>
    <cellStyle name="Input 9 8 16" xfId="11644" xr:uid="{00000000-0005-0000-0000-0000CC2B0000}"/>
    <cellStyle name="Input 9 8 16 2" xfId="11645" xr:uid="{00000000-0005-0000-0000-0000CD2B0000}"/>
    <cellStyle name="Input 9 8 17" xfId="11646" xr:uid="{00000000-0005-0000-0000-0000CE2B0000}"/>
    <cellStyle name="Input 9 8 17 2" xfId="11647" xr:uid="{00000000-0005-0000-0000-0000CF2B0000}"/>
    <cellStyle name="Input 9 8 18" xfId="11648" xr:uid="{00000000-0005-0000-0000-0000D02B0000}"/>
    <cellStyle name="Input 9 8 2" xfId="11649" xr:uid="{00000000-0005-0000-0000-0000D12B0000}"/>
    <cellStyle name="Input 9 8 2 10" xfId="11650" xr:uid="{00000000-0005-0000-0000-0000D22B0000}"/>
    <cellStyle name="Input 9 8 2 10 2" xfId="11651" xr:uid="{00000000-0005-0000-0000-0000D32B0000}"/>
    <cellStyle name="Input 9 8 2 11" xfId="11652" xr:uid="{00000000-0005-0000-0000-0000D42B0000}"/>
    <cellStyle name="Input 9 8 2 11 2" xfId="11653" xr:uid="{00000000-0005-0000-0000-0000D52B0000}"/>
    <cellStyle name="Input 9 8 2 12" xfId="11654" xr:uid="{00000000-0005-0000-0000-0000D62B0000}"/>
    <cellStyle name="Input 9 8 2 12 2" xfId="11655" xr:uid="{00000000-0005-0000-0000-0000D72B0000}"/>
    <cellStyle name="Input 9 8 2 13" xfId="11656" xr:uid="{00000000-0005-0000-0000-0000D82B0000}"/>
    <cellStyle name="Input 9 8 2 13 2" xfId="11657" xr:uid="{00000000-0005-0000-0000-0000D92B0000}"/>
    <cellStyle name="Input 9 8 2 14" xfId="11658" xr:uid="{00000000-0005-0000-0000-0000DA2B0000}"/>
    <cellStyle name="Input 9 8 2 14 2" xfId="11659" xr:uid="{00000000-0005-0000-0000-0000DB2B0000}"/>
    <cellStyle name="Input 9 8 2 15" xfId="11660" xr:uid="{00000000-0005-0000-0000-0000DC2B0000}"/>
    <cellStyle name="Input 9 8 2 15 2" xfId="11661" xr:uid="{00000000-0005-0000-0000-0000DD2B0000}"/>
    <cellStyle name="Input 9 8 2 16" xfId="11662" xr:uid="{00000000-0005-0000-0000-0000DE2B0000}"/>
    <cellStyle name="Input 9 8 2 16 2" xfId="11663" xr:uid="{00000000-0005-0000-0000-0000DF2B0000}"/>
    <cellStyle name="Input 9 8 2 17" xfId="11664" xr:uid="{00000000-0005-0000-0000-0000E02B0000}"/>
    <cellStyle name="Input 9 8 2 17 2" xfId="11665" xr:uid="{00000000-0005-0000-0000-0000E12B0000}"/>
    <cellStyle name="Input 9 8 2 18" xfId="11666" xr:uid="{00000000-0005-0000-0000-0000E22B0000}"/>
    <cellStyle name="Input 9 8 2 2" xfId="11667" xr:uid="{00000000-0005-0000-0000-0000E32B0000}"/>
    <cellStyle name="Input 9 8 2 2 2" xfId="11668" xr:uid="{00000000-0005-0000-0000-0000E42B0000}"/>
    <cellStyle name="Input 9 8 2 3" xfId="11669" xr:uid="{00000000-0005-0000-0000-0000E52B0000}"/>
    <cellStyle name="Input 9 8 2 3 2" xfId="11670" xr:uid="{00000000-0005-0000-0000-0000E62B0000}"/>
    <cellStyle name="Input 9 8 2 4" xfId="11671" xr:uid="{00000000-0005-0000-0000-0000E72B0000}"/>
    <cellStyle name="Input 9 8 2 4 2" xfId="11672" xr:uid="{00000000-0005-0000-0000-0000E82B0000}"/>
    <cellStyle name="Input 9 8 2 5" xfId="11673" xr:uid="{00000000-0005-0000-0000-0000E92B0000}"/>
    <cellStyle name="Input 9 8 2 5 2" xfId="11674" xr:uid="{00000000-0005-0000-0000-0000EA2B0000}"/>
    <cellStyle name="Input 9 8 2 6" xfId="11675" xr:uid="{00000000-0005-0000-0000-0000EB2B0000}"/>
    <cellStyle name="Input 9 8 2 6 2" xfId="11676" xr:uid="{00000000-0005-0000-0000-0000EC2B0000}"/>
    <cellStyle name="Input 9 8 2 7" xfId="11677" xr:uid="{00000000-0005-0000-0000-0000ED2B0000}"/>
    <cellStyle name="Input 9 8 2 7 2" xfId="11678" xr:uid="{00000000-0005-0000-0000-0000EE2B0000}"/>
    <cellStyle name="Input 9 8 2 8" xfId="11679" xr:uid="{00000000-0005-0000-0000-0000EF2B0000}"/>
    <cellStyle name="Input 9 8 2 8 2" xfId="11680" xr:uid="{00000000-0005-0000-0000-0000F02B0000}"/>
    <cellStyle name="Input 9 8 2 9" xfId="11681" xr:uid="{00000000-0005-0000-0000-0000F12B0000}"/>
    <cellStyle name="Input 9 8 2 9 2" xfId="11682" xr:uid="{00000000-0005-0000-0000-0000F22B0000}"/>
    <cellStyle name="Input 9 8 3" xfId="11683" xr:uid="{00000000-0005-0000-0000-0000F32B0000}"/>
    <cellStyle name="Input 9 8 3 10" xfId="11684" xr:uid="{00000000-0005-0000-0000-0000F42B0000}"/>
    <cellStyle name="Input 9 8 3 10 2" xfId="11685" xr:uid="{00000000-0005-0000-0000-0000F52B0000}"/>
    <cellStyle name="Input 9 8 3 11" xfId="11686" xr:uid="{00000000-0005-0000-0000-0000F62B0000}"/>
    <cellStyle name="Input 9 8 3 11 2" xfId="11687" xr:uid="{00000000-0005-0000-0000-0000F72B0000}"/>
    <cellStyle name="Input 9 8 3 12" xfId="11688" xr:uid="{00000000-0005-0000-0000-0000F82B0000}"/>
    <cellStyle name="Input 9 8 3 12 2" xfId="11689" xr:uid="{00000000-0005-0000-0000-0000F92B0000}"/>
    <cellStyle name="Input 9 8 3 13" xfId="11690" xr:uid="{00000000-0005-0000-0000-0000FA2B0000}"/>
    <cellStyle name="Input 9 8 3 13 2" xfId="11691" xr:uid="{00000000-0005-0000-0000-0000FB2B0000}"/>
    <cellStyle name="Input 9 8 3 14" xfId="11692" xr:uid="{00000000-0005-0000-0000-0000FC2B0000}"/>
    <cellStyle name="Input 9 8 3 14 2" xfId="11693" xr:uid="{00000000-0005-0000-0000-0000FD2B0000}"/>
    <cellStyle name="Input 9 8 3 15" xfId="11694" xr:uid="{00000000-0005-0000-0000-0000FE2B0000}"/>
    <cellStyle name="Input 9 8 3 15 2" xfId="11695" xr:uid="{00000000-0005-0000-0000-0000FF2B0000}"/>
    <cellStyle name="Input 9 8 3 16" xfId="11696" xr:uid="{00000000-0005-0000-0000-0000002C0000}"/>
    <cellStyle name="Input 9 8 3 2" xfId="11697" xr:uid="{00000000-0005-0000-0000-0000012C0000}"/>
    <cellStyle name="Input 9 8 3 2 2" xfId="11698" xr:uid="{00000000-0005-0000-0000-0000022C0000}"/>
    <cellStyle name="Input 9 8 3 3" xfId="11699" xr:uid="{00000000-0005-0000-0000-0000032C0000}"/>
    <cellStyle name="Input 9 8 3 3 2" xfId="11700" xr:uid="{00000000-0005-0000-0000-0000042C0000}"/>
    <cellStyle name="Input 9 8 3 4" xfId="11701" xr:uid="{00000000-0005-0000-0000-0000052C0000}"/>
    <cellStyle name="Input 9 8 3 4 2" xfId="11702" xr:uid="{00000000-0005-0000-0000-0000062C0000}"/>
    <cellStyle name="Input 9 8 3 5" xfId="11703" xr:uid="{00000000-0005-0000-0000-0000072C0000}"/>
    <cellStyle name="Input 9 8 3 5 2" xfId="11704" xr:uid="{00000000-0005-0000-0000-0000082C0000}"/>
    <cellStyle name="Input 9 8 3 6" xfId="11705" xr:uid="{00000000-0005-0000-0000-0000092C0000}"/>
    <cellStyle name="Input 9 8 3 6 2" xfId="11706" xr:uid="{00000000-0005-0000-0000-00000A2C0000}"/>
    <cellStyle name="Input 9 8 3 7" xfId="11707" xr:uid="{00000000-0005-0000-0000-00000B2C0000}"/>
    <cellStyle name="Input 9 8 3 7 2" xfId="11708" xr:uid="{00000000-0005-0000-0000-00000C2C0000}"/>
    <cellStyle name="Input 9 8 3 8" xfId="11709" xr:uid="{00000000-0005-0000-0000-00000D2C0000}"/>
    <cellStyle name="Input 9 8 3 8 2" xfId="11710" xr:uid="{00000000-0005-0000-0000-00000E2C0000}"/>
    <cellStyle name="Input 9 8 3 9" xfId="11711" xr:uid="{00000000-0005-0000-0000-00000F2C0000}"/>
    <cellStyle name="Input 9 8 3 9 2" xfId="11712" xr:uid="{00000000-0005-0000-0000-0000102C0000}"/>
    <cellStyle name="Input 9 8 4" xfId="11713" xr:uid="{00000000-0005-0000-0000-0000112C0000}"/>
    <cellStyle name="Input 9 8 4 10" xfId="11714" xr:uid="{00000000-0005-0000-0000-0000122C0000}"/>
    <cellStyle name="Input 9 8 4 10 2" xfId="11715" xr:uid="{00000000-0005-0000-0000-0000132C0000}"/>
    <cellStyle name="Input 9 8 4 11" xfId="11716" xr:uid="{00000000-0005-0000-0000-0000142C0000}"/>
    <cellStyle name="Input 9 8 4 11 2" xfId="11717" xr:uid="{00000000-0005-0000-0000-0000152C0000}"/>
    <cellStyle name="Input 9 8 4 12" xfId="11718" xr:uid="{00000000-0005-0000-0000-0000162C0000}"/>
    <cellStyle name="Input 9 8 4 12 2" xfId="11719" xr:uid="{00000000-0005-0000-0000-0000172C0000}"/>
    <cellStyle name="Input 9 8 4 13" xfId="11720" xr:uid="{00000000-0005-0000-0000-0000182C0000}"/>
    <cellStyle name="Input 9 8 4 13 2" xfId="11721" xr:uid="{00000000-0005-0000-0000-0000192C0000}"/>
    <cellStyle name="Input 9 8 4 14" xfId="11722" xr:uid="{00000000-0005-0000-0000-00001A2C0000}"/>
    <cellStyle name="Input 9 8 4 14 2" xfId="11723" xr:uid="{00000000-0005-0000-0000-00001B2C0000}"/>
    <cellStyle name="Input 9 8 4 15" xfId="11724" xr:uid="{00000000-0005-0000-0000-00001C2C0000}"/>
    <cellStyle name="Input 9 8 4 15 2" xfId="11725" xr:uid="{00000000-0005-0000-0000-00001D2C0000}"/>
    <cellStyle name="Input 9 8 4 16" xfId="11726" xr:uid="{00000000-0005-0000-0000-00001E2C0000}"/>
    <cellStyle name="Input 9 8 4 2" xfId="11727" xr:uid="{00000000-0005-0000-0000-00001F2C0000}"/>
    <cellStyle name="Input 9 8 4 2 2" xfId="11728" xr:uid="{00000000-0005-0000-0000-0000202C0000}"/>
    <cellStyle name="Input 9 8 4 3" xfId="11729" xr:uid="{00000000-0005-0000-0000-0000212C0000}"/>
    <cellStyle name="Input 9 8 4 3 2" xfId="11730" xr:uid="{00000000-0005-0000-0000-0000222C0000}"/>
    <cellStyle name="Input 9 8 4 4" xfId="11731" xr:uid="{00000000-0005-0000-0000-0000232C0000}"/>
    <cellStyle name="Input 9 8 4 4 2" xfId="11732" xr:uid="{00000000-0005-0000-0000-0000242C0000}"/>
    <cellStyle name="Input 9 8 4 5" xfId="11733" xr:uid="{00000000-0005-0000-0000-0000252C0000}"/>
    <cellStyle name="Input 9 8 4 5 2" xfId="11734" xr:uid="{00000000-0005-0000-0000-0000262C0000}"/>
    <cellStyle name="Input 9 8 4 6" xfId="11735" xr:uid="{00000000-0005-0000-0000-0000272C0000}"/>
    <cellStyle name="Input 9 8 4 6 2" xfId="11736" xr:uid="{00000000-0005-0000-0000-0000282C0000}"/>
    <cellStyle name="Input 9 8 4 7" xfId="11737" xr:uid="{00000000-0005-0000-0000-0000292C0000}"/>
    <cellStyle name="Input 9 8 4 7 2" xfId="11738" xr:uid="{00000000-0005-0000-0000-00002A2C0000}"/>
    <cellStyle name="Input 9 8 4 8" xfId="11739" xr:uid="{00000000-0005-0000-0000-00002B2C0000}"/>
    <cellStyle name="Input 9 8 4 8 2" xfId="11740" xr:uid="{00000000-0005-0000-0000-00002C2C0000}"/>
    <cellStyle name="Input 9 8 4 9" xfId="11741" xr:uid="{00000000-0005-0000-0000-00002D2C0000}"/>
    <cellStyle name="Input 9 8 4 9 2" xfId="11742" xr:uid="{00000000-0005-0000-0000-00002E2C0000}"/>
    <cellStyle name="Input 9 8 5" xfId="11743" xr:uid="{00000000-0005-0000-0000-00002F2C0000}"/>
    <cellStyle name="Input 9 8 5 10" xfId="11744" xr:uid="{00000000-0005-0000-0000-0000302C0000}"/>
    <cellStyle name="Input 9 8 5 10 2" xfId="11745" xr:uid="{00000000-0005-0000-0000-0000312C0000}"/>
    <cellStyle name="Input 9 8 5 11" xfId="11746" xr:uid="{00000000-0005-0000-0000-0000322C0000}"/>
    <cellStyle name="Input 9 8 5 11 2" xfId="11747" xr:uid="{00000000-0005-0000-0000-0000332C0000}"/>
    <cellStyle name="Input 9 8 5 12" xfId="11748" xr:uid="{00000000-0005-0000-0000-0000342C0000}"/>
    <cellStyle name="Input 9 8 5 12 2" xfId="11749" xr:uid="{00000000-0005-0000-0000-0000352C0000}"/>
    <cellStyle name="Input 9 8 5 13" xfId="11750" xr:uid="{00000000-0005-0000-0000-0000362C0000}"/>
    <cellStyle name="Input 9 8 5 13 2" xfId="11751" xr:uid="{00000000-0005-0000-0000-0000372C0000}"/>
    <cellStyle name="Input 9 8 5 14" xfId="11752" xr:uid="{00000000-0005-0000-0000-0000382C0000}"/>
    <cellStyle name="Input 9 8 5 2" xfId="11753" xr:uid="{00000000-0005-0000-0000-0000392C0000}"/>
    <cellStyle name="Input 9 8 5 2 2" xfId="11754" xr:uid="{00000000-0005-0000-0000-00003A2C0000}"/>
    <cellStyle name="Input 9 8 5 3" xfId="11755" xr:uid="{00000000-0005-0000-0000-00003B2C0000}"/>
    <cellStyle name="Input 9 8 5 3 2" xfId="11756" xr:uid="{00000000-0005-0000-0000-00003C2C0000}"/>
    <cellStyle name="Input 9 8 5 4" xfId="11757" xr:uid="{00000000-0005-0000-0000-00003D2C0000}"/>
    <cellStyle name="Input 9 8 5 4 2" xfId="11758" xr:uid="{00000000-0005-0000-0000-00003E2C0000}"/>
    <cellStyle name="Input 9 8 5 5" xfId="11759" xr:uid="{00000000-0005-0000-0000-00003F2C0000}"/>
    <cellStyle name="Input 9 8 5 5 2" xfId="11760" xr:uid="{00000000-0005-0000-0000-0000402C0000}"/>
    <cellStyle name="Input 9 8 5 6" xfId="11761" xr:uid="{00000000-0005-0000-0000-0000412C0000}"/>
    <cellStyle name="Input 9 8 5 6 2" xfId="11762" xr:uid="{00000000-0005-0000-0000-0000422C0000}"/>
    <cellStyle name="Input 9 8 5 7" xfId="11763" xr:uid="{00000000-0005-0000-0000-0000432C0000}"/>
    <cellStyle name="Input 9 8 5 7 2" xfId="11764" xr:uid="{00000000-0005-0000-0000-0000442C0000}"/>
    <cellStyle name="Input 9 8 5 8" xfId="11765" xr:uid="{00000000-0005-0000-0000-0000452C0000}"/>
    <cellStyle name="Input 9 8 5 8 2" xfId="11766" xr:uid="{00000000-0005-0000-0000-0000462C0000}"/>
    <cellStyle name="Input 9 8 5 9" xfId="11767" xr:uid="{00000000-0005-0000-0000-0000472C0000}"/>
    <cellStyle name="Input 9 8 5 9 2" xfId="11768" xr:uid="{00000000-0005-0000-0000-0000482C0000}"/>
    <cellStyle name="Input 9 8 6" xfId="11769" xr:uid="{00000000-0005-0000-0000-0000492C0000}"/>
    <cellStyle name="Input 9 8 6 2" xfId="11770" xr:uid="{00000000-0005-0000-0000-00004A2C0000}"/>
    <cellStyle name="Input 9 8 7" xfId="11771" xr:uid="{00000000-0005-0000-0000-00004B2C0000}"/>
    <cellStyle name="Input 9 8 7 2" xfId="11772" xr:uid="{00000000-0005-0000-0000-00004C2C0000}"/>
    <cellStyle name="Input 9 8 8" xfId="11773" xr:uid="{00000000-0005-0000-0000-00004D2C0000}"/>
    <cellStyle name="Input 9 8 8 2" xfId="11774" xr:uid="{00000000-0005-0000-0000-00004E2C0000}"/>
    <cellStyle name="Input 9 8 9" xfId="11775" xr:uid="{00000000-0005-0000-0000-00004F2C0000}"/>
    <cellStyle name="Input 9 8 9 2" xfId="11776" xr:uid="{00000000-0005-0000-0000-0000502C0000}"/>
    <cellStyle name="Input 9 9" xfId="11777" xr:uid="{00000000-0005-0000-0000-0000512C0000}"/>
    <cellStyle name="Input 9 9 10" xfId="11778" xr:uid="{00000000-0005-0000-0000-0000522C0000}"/>
    <cellStyle name="Input 9 9 10 2" xfId="11779" xr:uid="{00000000-0005-0000-0000-0000532C0000}"/>
    <cellStyle name="Input 9 9 11" xfId="11780" xr:uid="{00000000-0005-0000-0000-0000542C0000}"/>
    <cellStyle name="Input 9 9 11 2" xfId="11781" xr:uid="{00000000-0005-0000-0000-0000552C0000}"/>
    <cellStyle name="Input 9 9 12" xfId="11782" xr:uid="{00000000-0005-0000-0000-0000562C0000}"/>
    <cellStyle name="Input 9 9 12 2" xfId="11783" xr:uid="{00000000-0005-0000-0000-0000572C0000}"/>
    <cellStyle name="Input 9 9 13" xfId="11784" xr:uid="{00000000-0005-0000-0000-0000582C0000}"/>
    <cellStyle name="Input 9 9 13 2" xfId="11785" xr:uid="{00000000-0005-0000-0000-0000592C0000}"/>
    <cellStyle name="Input 9 9 14" xfId="11786" xr:uid="{00000000-0005-0000-0000-00005A2C0000}"/>
    <cellStyle name="Input 9 9 14 2" xfId="11787" xr:uid="{00000000-0005-0000-0000-00005B2C0000}"/>
    <cellStyle name="Input 9 9 15" xfId="11788" xr:uid="{00000000-0005-0000-0000-00005C2C0000}"/>
    <cellStyle name="Input 9 9 15 2" xfId="11789" xr:uid="{00000000-0005-0000-0000-00005D2C0000}"/>
    <cellStyle name="Input 9 9 16" xfId="11790" xr:uid="{00000000-0005-0000-0000-00005E2C0000}"/>
    <cellStyle name="Input 9 9 16 2" xfId="11791" xr:uid="{00000000-0005-0000-0000-00005F2C0000}"/>
    <cellStyle name="Input 9 9 17" xfId="11792" xr:uid="{00000000-0005-0000-0000-0000602C0000}"/>
    <cellStyle name="Input 9 9 17 2" xfId="11793" xr:uid="{00000000-0005-0000-0000-0000612C0000}"/>
    <cellStyle name="Input 9 9 18" xfId="11794" xr:uid="{00000000-0005-0000-0000-0000622C0000}"/>
    <cellStyle name="Input 9 9 2" xfId="11795" xr:uid="{00000000-0005-0000-0000-0000632C0000}"/>
    <cellStyle name="Input 9 9 2 10" xfId="11796" xr:uid="{00000000-0005-0000-0000-0000642C0000}"/>
    <cellStyle name="Input 9 9 2 10 2" xfId="11797" xr:uid="{00000000-0005-0000-0000-0000652C0000}"/>
    <cellStyle name="Input 9 9 2 11" xfId="11798" xr:uid="{00000000-0005-0000-0000-0000662C0000}"/>
    <cellStyle name="Input 9 9 2 11 2" xfId="11799" xr:uid="{00000000-0005-0000-0000-0000672C0000}"/>
    <cellStyle name="Input 9 9 2 12" xfId="11800" xr:uid="{00000000-0005-0000-0000-0000682C0000}"/>
    <cellStyle name="Input 9 9 2 12 2" xfId="11801" xr:uid="{00000000-0005-0000-0000-0000692C0000}"/>
    <cellStyle name="Input 9 9 2 13" xfId="11802" xr:uid="{00000000-0005-0000-0000-00006A2C0000}"/>
    <cellStyle name="Input 9 9 2 13 2" xfId="11803" xr:uid="{00000000-0005-0000-0000-00006B2C0000}"/>
    <cellStyle name="Input 9 9 2 14" xfId="11804" xr:uid="{00000000-0005-0000-0000-00006C2C0000}"/>
    <cellStyle name="Input 9 9 2 14 2" xfId="11805" xr:uid="{00000000-0005-0000-0000-00006D2C0000}"/>
    <cellStyle name="Input 9 9 2 15" xfId="11806" xr:uid="{00000000-0005-0000-0000-00006E2C0000}"/>
    <cellStyle name="Input 9 9 2 15 2" xfId="11807" xr:uid="{00000000-0005-0000-0000-00006F2C0000}"/>
    <cellStyle name="Input 9 9 2 16" xfId="11808" xr:uid="{00000000-0005-0000-0000-0000702C0000}"/>
    <cellStyle name="Input 9 9 2 16 2" xfId="11809" xr:uid="{00000000-0005-0000-0000-0000712C0000}"/>
    <cellStyle name="Input 9 9 2 17" xfId="11810" xr:uid="{00000000-0005-0000-0000-0000722C0000}"/>
    <cellStyle name="Input 9 9 2 17 2" xfId="11811" xr:uid="{00000000-0005-0000-0000-0000732C0000}"/>
    <cellStyle name="Input 9 9 2 18" xfId="11812" xr:uid="{00000000-0005-0000-0000-0000742C0000}"/>
    <cellStyle name="Input 9 9 2 2" xfId="11813" xr:uid="{00000000-0005-0000-0000-0000752C0000}"/>
    <cellStyle name="Input 9 9 2 2 2" xfId="11814" xr:uid="{00000000-0005-0000-0000-0000762C0000}"/>
    <cellStyle name="Input 9 9 2 3" xfId="11815" xr:uid="{00000000-0005-0000-0000-0000772C0000}"/>
    <cellStyle name="Input 9 9 2 3 2" xfId="11816" xr:uid="{00000000-0005-0000-0000-0000782C0000}"/>
    <cellStyle name="Input 9 9 2 4" xfId="11817" xr:uid="{00000000-0005-0000-0000-0000792C0000}"/>
    <cellStyle name="Input 9 9 2 4 2" xfId="11818" xr:uid="{00000000-0005-0000-0000-00007A2C0000}"/>
    <cellStyle name="Input 9 9 2 5" xfId="11819" xr:uid="{00000000-0005-0000-0000-00007B2C0000}"/>
    <cellStyle name="Input 9 9 2 5 2" xfId="11820" xr:uid="{00000000-0005-0000-0000-00007C2C0000}"/>
    <cellStyle name="Input 9 9 2 6" xfId="11821" xr:uid="{00000000-0005-0000-0000-00007D2C0000}"/>
    <cellStyle name="Input 9 9 2 6 2" xfId="11822" xr:uid="{00000000-0005-0000-0000-00007E2C0000}"/>
    <cellStyle name="Input 9 9 2 7" xfId="11823" xr:uid="{00000000-0005-0000-0000-00007F2C0000}"/>
    <cellStyle name="Input 9 9 2 7 2" xfId="11824" xr:uid="{00000000-0005-0000-0000-0000802C0000}"/>
    <cellStyle name="Input 9 9 2 8" xfId="11825" xr:uid="{00000000-0005-0000-0000-0000812C0000}"/>
    <cellStyle name="Input 9 9 2 8 2" xfId="11826" xr:uid="{00000000-0005-0000-0000-0000822C0000}"/>
    <cellStyle name="Input 9 9 2 9" xfId="11827" xr:uid="{00000000-0005-0000-0000-0000832C0000}"/>
    <cellStyle name="Input 9 9 2 9 2" xfId="11828" xr:uid="{00000000-0005-0000-0000-0000842C0000}"/>
    <cellStyle name="Input 9 9 3" xfId="11829" xr:uid="{00000000-0005-0000-0000-0000852C0000}"/>
    <cellStyle name="Input 9 9 3 10" xfId="11830" xr:uid="{00000000-0005-0000-0000-0000862C0000}"/>
    <cellStyle name="Input 9 9 3 10 2" xfId="11831" xr:uid="{00000000-0005-0000-0000-0000872C0000}"/>
    <cellStyle name="Input 9 9 3 11" xfId="11832" xr:uid="{00000000-0005-0000-0000-0000882C0000}"/>
    <cellStyle name="Input 9 9 3 11 2" xfId="11833" xr:uid="{00000000-0005-0000-0000-0000892C0000}"/>
    <cellStyle name="Input 9 9 3 12" xfId="11834" xr:uid="{00000000-0005-0000-0000-00008A2C0000}"/>
    <cellStyle name="Input 9 9 3 12 2" xfId="11835" xr:uid="{00000000-0005-0000-0000-00008B2C0000}"/>
    <cellStyle name="Input 9 9 3 13" xfId="11836" xr:uid="{00000000-0005-0000-0000-00008C2C0000}"/>
    <cellStyle name="Input 9 9 3 13 2" xfId="11837" xr:uid="{00000000-0005-0000-0000-00008D2C0000}"/>
    <cellStyle name="Input 9 9 3 14" xfId="11838" xr:uid="{00000000-0005-0000-0000-00008E2C0000}"/>
    <cellStyle name="Input 9 9 3 14 2" xfId="11839" xr:uid="{00000000-0005-0000-0000-00008F2C0000}"/>
    <cellStyle name="Input 9 9 3 15" xfId="11840" xr:uid="{00000000-0005-0000-0000-0000902C0000}"/>
    <cellStyle name="Input 9 9 3 15 2" xfId="11841" xr:uid="{00000000-0005-0000-0000-0000912C0000}"/>
    <cellStyle name="Input 9 9 3 16" xfId="11842" xr:uid="{00000000-0005-0000-0000-0000922C0000}"/>
    <cellStyle name="Input 9 9 3 2" xfId="11843" xr:uid="{00000000-0005-0000-0000-0000932C0000}"/>
    <cellStyle name="Input 9 9 3 2 2" xfId="11844" xr:uid="{00000000-0005-0000-0000-0000942C0000}"/>
    <cellStyle name="Input 9 9 3 3" xfId="11845" xr:uid="{00000000-0005-0000-0000-0000952C0000}"/>
    <cellStyle name="Input 9 9 3 3 2" xfId="11846" xr:uid="{00000000-0005-0000-0000-0000962C0000}"/>
    <cellStyle name="Input 9 9 3 4" xfId="11847" xr:uid="{00000000-0005-0000-0000-0000972C0000}"/>
    <cellStyle name="Input 9 9 3 4 2" xfId="11848" xr:uid="{00000000-0005-0000-0000-0000982C0000}"/>
    <cellStyle name="Input 9 9 3 5" xfId="11849" xr:uid="{00000000-0005-0000-0000-0000992C0000}"/>
    <cellStyle name="Input 9 9 3 5 2" xfId="11850" xr:uid="{00000000-0005-0000-0000-00009A2C0000}"/>
    <cellStyle name="Input 9 9 3 6" xfId="11851" xr:uid="{00000000-0005-0000-0000-00009B2C0000}"/>
    <cellStyle name="Input 9 9 3 6 2" xfId="11852" xr:uid="{00000000-0005-0000-0000-00009C2C0000}"/>
    <cellStyle name="Input 9 9 3 7" xfId="11853" xr:uid="{00000000-0005-0000-0000-00009D2C0000}"/>
    <cellStyle name="Input 9 9 3 7 2" xfId="11854" xr:uid="{00000000-0005-0000-0000-00009E2C0000}"/>
    <cellStyle name="Input 9 9 3 8" xfId="11855" xr:uid="{00000000-0005-0000-0000-00009F2C0000}"/>
    <cellStyle name="Input 9 9 3 8 2" xfId="11856" xr:uid="{00000000-0005-0000-0000-0000A02C0000}"/>
    <cellStyle name="Input 9 9 3 9" xfId="11857" xr:uid="{00000000-0005-0000-0000-0000A12C0000}"/>
    <cellStyle name="Input 9 9 3 9 2" xfId="11858" xr:uid="{00000000-0005-0000-0000-0000A22C0000}"/>
    <cellStyle name="Input 9 9 4" xfId="11859" xr:uid="{00000000-0005-0000-0000-0000A32C0000}"/>
    <cellStyle name="Input 9 9 4 10" xfId="11860" xr:uid="{00000000-0005-0000-0000-0000A42C0000}"/>
    <cellStyle name="Input 9 9 4 10 2" xfId="11861" xr:uid="{00000000-0005-0000-0000-0000A52C0000}"/>
    <cellStyle name="Input 9 9 4 11" xfId="11862" xr:uid="{00000000-0005-0000-0000-0000A62C0000}"/>
    <cellStyle name="Input 9 9 4 11 2" xfId="11863" xr:uid="{00000000-0005-0000-0000-0000A72C0000}"/>
    <cellStyle name="Input 9 9 4 12" xfId="11864" xr:uid="{00000000-0005-0000-0000-0000A82C0000}"/>
    <cellStyle name="Input 9 9 4 12 2" xfId="11865" xr:uid="{00000000-0005-0000-0000-0000A92C0000}"/>
    <cellStyle name="Input 9 9 4 13" xfId="11866" xr:uid="{00000000-0005-0000-0000-0000AA2C0000}"/>
    <cellStyle name="Input 9 9 4 13 2" xfId="11867" xr:uid="{00000000-0005-0000-0000-0000AB2C0000}"/>
    <cellStyle name="Input 9 9 4 14" xfId="11868" xr:uid="{00000000-0005-0000-0000-0000AC2C0000}"/>
    <cellStyle name="Input 9 9 4 14 2" xfId="11869" xr:uid="{00000000-0005-0000-0000-0000AD2C0000}"/>
    <cellStyle name="Input 9 9 4 15" xfId="11870" xr:uid="{00000000-0005-0000-0000-0000AE2C0000}"/>
    <cellStyle name="Input 9 9 4 15 2" xfId="11871" xr:uid="{00000000-0005-0000-0000-0000AF2C0000}"/>
    <cellStyle name="Input 9 9 4 16" xfId="11872" xr:uid="{00000000-0005-0000-0000-0000B02C0000}"/>
    <cellStyle name="Input 9 9 4 2" xfId="11873" xr:uid="{00000000-0005-0000-0000-0000B12C0000}"/>
    <cellStyle name="Input 9 9 4 2 2" xfId="11874" xr:uid="{00000000-0005-0000-0000-0000B22C0000}"/>
    <cellStyle name="Input 9 9 4 3" xfId="11875" xr:uid="{00000000-0005-0000-0000-0000B32C0000}"/>
    <cellStyle name="Input 9 9 4 3 2" xfId="11876" xr:uid="{00000000-0005-0000-0000-0000B42C0000}"/>
    <cellStyle name="Input 9 9 4 4" xfId="11877" xr:uid="{00000000-0005-0000-0000-0000B52C0000}"/>
    <cellStyle name="Input 9 9 4 4 2" xfId="11878" xr:uid="{00000000-0005-0000-0000-0000B62C0000}"/>
    <cellStyle name="Input 9 9 4 5" xfId="11879" xr:uid="{00000000-0005-0000-0000-0000B72C0000}"/>
    <cellStyle name="Input 9 9 4 5 2" xfId="11880" xr:uid="{00000000-0005-0000-0000-0000B82C0000}"/>
    <cellStyle name="Input 9 9 4 6" xfId="11881" xr:uid="{00000000-0005-0000-0000-0000B92C0000}"/>
    <cellStyle name="Input 9 9 4 6 2" xfId="11882" xr:uid="{00000000-0005-0000-0000-0000BA2C0000}"/>
    <cellStyle name="Input 9 9 4 7" xfId="11883" xr:uid="{00000000-0005-0000-0000-0000BB2C0000}"/>
    <cellStyle name="Input 9 9 4 7 2" xfId="11884" xr:uid="{00000000-0005-0000-0000-0000BC2C0000}"/>
    <cellStyle name="Input 9 9 4 8" xfId="11885" xr:uid="{00000000-0005-0000-0000-0000BD2C0000}"/>
    <cellStyle name="Input 9 9 4 8 2" xfId="11886" xr:uid="{00000000-0005-0000-0000-0000BE2C0000}"/>
    <cellStyle name="Input 9 9 4 9" xfId="11887" xr:uid="{00000000-0005-0000-0000-0000BF2C0000}"/>
    <cellStyle name="Input 9 9 4 9 2" xfId="11888" xr:uid="{00000000-0005-0000-0000-0000C02C0000}"/>
    <cellStyle name="Input 9 9 5" xfId="11889" xr:uid="{00000000-0005-0000-0000-0000C12C0000}"/>
    <cellStyle name="Input 9 9 5 10" xfId="11890" xr:uid="{00000000-0005-0000-0000-0000C22C0000}"/>
    <cellStyle name="Input 9 9 5 10 2" xfId="11891" xr:uid="{00000000-0005-0000-0000-0000C32C0000}"/>
    <cellStyle name="Input 9 9 5 11" xfId="11892" xr:uid="{00000000-0005-0000-0000-0000C42C0000}"/>
    <cellStyle name="Input 9 9 5 11 2" xfId="11893" xr:uid="{00000000-0005-0000-0000-0000C52C0000}"/>
    <cellStyle name="Input 9 9 5 12" xfId="11894" xr:uid="{00000000-0005-0000-0000-0000C62C0000}"/>
    <cellStyle name="Input 9 9 5 12 2" xfId="11895" xr:uid="{00000000-0005-0000-0000-0000C72C0000}"/>
    <cellStyle name="Input 9 9 5 13" xfId="11896" xr:uid="{00000000-0005-0000-0000-0000C82C0000}"/>
    <cellStyle name="Input 9 9 5 13 2" xfId="11897" xr:uid="{00000000-0005-0000-0000-0000C92C0000}"/>
    <cellStyle name="Input 9 9 5 14" xfId="11898" xr:uid="{00000000-0005-0000-0000-0000CA2C0000}"/>
    <cellStyle name="Input 9 9 5 2" xfId="11899" xr:uid="{00000000-0005-0000-0000-0000CB2C0000}"/>
    <cellStyle name="Input 9 9 5 2 2" xfId="11900" xr:uid="{00000000-0005-0000-0000-0000CC2C0000}"/>
    <cellStyle name="Input 9 9 5 3" xfId="11901" xr:uid="{00000000-0005-0000-0000-0000CD2C0000}"/>
    <cellStyle name="Input 9 9 5 3 2" xfId="11902" xr:uid="{00000000-0005-0000-0000-0000CE2C0000}"/>
    <cellStyle name="Input 9 9 5 4" xfId="11903" xr:uid="{00000000-0005-0000-0000-0000CF2C0000}"/>
    <cellStyle name="Input 9 9 5 4 2" xfId="11904" xr:uid="{00000000-0005-0000-0000-0000D02C0000}"/>
    <cellStyle name="Input 9 9 5 5" xfId="11905" xr:uid="{00000000-0005-0000-0000-0000D12C0000}"/>
    <cellStyle name="Input 9 9 5 5 2" xfId="11906" xr:uid="{00000000-0005-0000-0000-0000D22C0000}"/>
    <cellStyle name="Input 9 9 5 6" xfId="11907" xr:uid="{00000000-0005-0000-0000-0000D32C0000}"/>
    <cellStyle name="Input 9 9 5 6 2" xfId="11908" xr:uid="{00000000-0005-0000-0000-0000D42C0000}"/>
    <cellStyle name="Input 9 9 5 7" xfId="11909" xr:uid="{00000000-0005-0000-0000-0000D52C0000}"/>
    <cellStyle name="Input 9 9 5 7 2" xfId="11910" xr:uid="{00000000-0005-0000-0000-0000D62C0000}"/>
    <cellStyle name="Input 9 9 5 8" xfId="11911" xr:uid="{00000000-0005-0000-0000-0000D72C0000}"/>
    <cellStyle name="Input 9 9 5 8 2" xfId="11912" xr:uid="{00000000-0005-0000-0000-0000D82C0000}"/>
    <cellStyle name="Input 9 9 5 9" xfId="11913" xr:uid="{00000000-0005-0000-0000-0000D92C0000}"/>
    <cellStyle name="Input 9 9 5 9 2" xfId="11914" xr:uid="{00000000-0005-0000-0000-0000DA2C0000}"/>
    <cellStyle name="Input 9 9 6" xfId="11915" xr:uid="{00000000-0005-0000-0000-0000DB2C0000}"/>
    <cellStyle name="Input 9 9 6 2" xfId="11916" xr:uid="{00000000-0005-0000-0000-0000DC2C0000}"/>
    <cellStyle name="Input 9 9 7" xfId="11917" xr:uid="{00000000-0005-0000-0000-0000DD2C0000}"/>
    <cellStyle name="Input 9 9 7 2" xfId="11918" xr:uid="{00000000-0005-0000-0000-0000DE2C0000}"/>
    <cellStyle name="Input 9 9 8" xfId="11919" xr:uid="{00000000-0005-0000-0000-0000DF2C0000}"/>
    <cellStyle name="Input 9 9 8 2" xfId="11920" xr:uid="{00000000-0005-0000-0000-0000E02C0000}"/>
    <cellStyle name="Input 9 9 9" xfId="11921" xr:uid="{00000000-0005-0000-0000-0000E12C0000}"/>
    <cellStyle name="Input 9 9 9 2" xfId="11922" xr:uid="{00000000-0005-0000-0000-0000E22C0000}"/>
    <cellStyle name="Linked Cell 10" xfId="11923" xr:uid="{00000000-0005-0000-0000-0000E32C0000}"/>
    <cellStyle name="Linked Cell 2" xfId="431" xr:uid="{00000000-0005-0000-0000-0000E42C0000}"/>
    <cellStyle name="Linked Cell 2 2" xfId="432" xr:uid="{00000000-0005-0000-0000-0000E52C0000}"/>
    <cellStyle name="Linked Cell 2 3" xfId="11924" xr:uid="{00000000-0005-0000-0000-0000E62C0000}"/>
    <cellStyle name="Linked Cell 3" xfId="433" xr:uid="{00000000-0005-0000-0000-0000E72C0000}"/>
    <cellStyle name="Linked Cell 3 2" xfId="11925" xr:uid="{00000000-0005-0000-0000-0000E82C0000}"/>
    <cellStyle name="Linked Cell 4" xfId="434" xr:uid="{00000000-0005-0000-0000-0000E92C0000}"/>
    <cellStyle name="Linked Cell 4 2" xfId="11926" xr:uid="{00000000-0005-0000-0000-0000EA2C0000}"/>
    <cellStyle name="Linked Cell 5" xfId="11927" xr:uid="{00000000-0005-0000-0000-0000EB2C0000}"/>
    <cellStyle name="Linked Cell 6" xfId="11928" xr:uid="{00000000-0005-0000-0000-0000EC2C0000}"/>
    <cellStyle name="Linked Cell 7" xfId="11929" xr:uid="{00000000-0005-0000-0000-0000ED2C0000}"/>
    <cellStyle name="Linked Cell 8" xfId="11930" xr:uid="{00000000-0005-0000-0000-0000EE2C0000}"/>
    <cellStyle name="Linked Cell 9" xfId="11931" xr:uid="{00000000-0005-0000-0000-0000EF2C0000}"/>
    <cellStyle name="Neutral 10" xfId="11932" xr:uid="{00000000-0005-0000-0000-0000F02C0000}"/>
    <cellStyle name="Neutral 2" xfId="435" xr:uid="{00000000-0005-0000-0000-0000F12C0000}"/>
    <cellStyle name="Neutral 2 2" xfId="436" xr:uid="{00000000-0005-0000-0000-0000F22C0000}"/>
    <cellStyle name="Neutral 2 3" xfId="11933" xr:uid="{00000000-0005-0000-0000-0000F32C0000}"/>
    <cellStyle name="Neutral 3" xfId="437" xr:uid="{00000000-0005-0000-0000-0000F42C0000}"/>
    <cellStyle name="Neutral 3 2" xfId="11934" xr:uid="{00000000-0005-0000-0000-0000F52C0000}"/>
    <cellStyle name="Neutral 4" xfId="438" xr:uid="{00000000-0005-0000-0000-0000F62C0000}"/>
    <cellStyle name="Neutral 4 2" xfId="11935" xr:uid="{00000000-0005-0000-0000-0000F72C0000}"/>
    <cellStyle name="Neutral 5" xfId="11936" xr:uid="{00000000-0005-0000-0000-0000F82C0000}"/>
    <cellStyle name="Neutral 6" xfId="11937" xr:uid="{00000000-0005-0000-0000-0000F92C0000}"/>
    <cellStyle name="Neutral 7" xfId="11938" xr:uid="{00000000-0005-0000-0000-0000FA2C0000}"/>
    <cellStyle name="Neutral 8" xfId="11939" xr:uid="{00000000-0005-0000-0000-0000FB2C0000}"/>
    <cellStyle name="Neutral 9" xfId="11940" xr:uid="{00000000-0005-0000-0000-0000FC2C0000}"/>
    <cellStyle name="Normal" xfId="0" builtinId="0"/>
    <cellStyle name="Normal 10" xfId="439" xr:uid="{00000000-0005-0000-0000-0000FE2C0000}"/>
    <cellStyle name="Normal 10 2" xfId="440" xr:uid="{00000000-0005-0000-0000-0000FF2C0000}"/>
    <cellStyle name="Normal 10 2 2" xfId="441" xr:uid="{00000000-0005-0000-0000-0000002D0000}"/>
    <cellStyle name="Normal 10 2 2 2" xfId="442" xr:uid="{00000000-0005-0000-0000-0000012D0000}"/>
    <cellStyle name="Normal 10 2 2 2 2" xfId="443" xr:uid="{00000000-0005-0000-0000-0000022D0000}"/>
    <cellStyle name="Normal 10 2 2 3" xfId="444" xr:uid="{00000000-0005-0000-0000-0000032D0000}"/>
    <cellStyle name="Normal 10 2 3" xfId="445" xr:uid="{00000000-0005-0000-0000-0000042D0000}"/>
    <cellStyle name="Normal 10 2 3 2" xfId="446" xr:uid="{00000000-0005-0000-0000-0000052D0000}"/>
    <cellStyle name="Normal 10 2 4" xfId="447" xr:uid="{00000000-0005-0000-0000-0000062D0000}"/>
    <cellStyle name="Normal 10 2 5" xfId="852" xr:uid="{00000000-0005-0000-0000-0000072D0000}"/>
    <cellStyle name="Normal 10 3" xfId="448" xr:uid="{00000000-0005-0000-0000-0000082D0000}"/>
    <cellStyle name="Normal 10 3 2" xfId="449" xr:uid="{00000000-0005-0000-0000-0000092D0000}"/>
    <cellStyle name="Normal 10 3 2 2" xfId="450" xr:uid="{00000000-0005-0000-0000-00000A2D0000}"/>
    <cellStyle name="Normal 10 3 3" xfId="451" xr:uid="{00000000-0005-0000-0000-00000B2D0000}"/>
    <cellStyle name="Normal 10 3 4" xfId="11942" xr:uid="{00000000-0005-0000-0000-00000C2D0000}"/>
    <cellStyle name="Normal 10 4" xfId="452" xr:uid="{00000000-0005-0000-0000-00000D2D0000}"/>
    <cellStyle name="Normal 10 4 2" xfId="453" xr:uid="{00000000-0005-0000-0000-00000E2D0000}"/>
    <cellStyle name="Normal 10 4 2 2" xfId="454" xr:uid="{00000000-0005-0000-0000-00000F2D0000}"/>
    <cellStyle name="Normal 10 4 3" xfId="455" xr:uid="{00000000-0005-0000-0000-0000102D0000}"/>
    <cellStyle name="Normal 10 4 4" xfId="11943" xr:uid="{00000000-0005-0000-0000-0000112D0000}"/>
    <cellStyle name="Normal 10 5" xfId="456" xr:uid="{00000000-0005-0000-0000-0000122D0000}"/>
    <cellStyle name="Normal 10 5 2" xfId="457" xr:uid="{00000000-0005-0000-0000-0000132D0000}"/>
    <cellStyle name="Normal 10 5 2 2" xfId="458" xr:uid="{00000000-0005-0000-0000-0000142D0000}"/>
    <cellStyle name="Normal 10 5 3" xfId="459" xr:uid="{00000000-0005-0000-0000-0000152D0000}"/>
    <cellStyle name="Normal 10 5 4" xfId="11944" xr:uid="{00000000-0005-0000-0000-0000162D0000}"/>
    <cellStyle name="Normal 10 6" xfId="460" xr:uid="{00000000-0005-0000-0000-0000172D0000}"/>
    <cellStyle name="Normal 10 6 2" xfId="461" xr:uid="{00000000-0005-0000-0000-0000182D0000}"/>
    <cellStyle name="Normal 10 6 3" xfId="11945" xr:uid="{00000000-0005-0000-0000-0000192D0000}"/>
    <cellStyle name="Normal 10 7" xfId="462" xr:uid="{00000000-0005-0000-0000-00001A2D0000}"/>
    <cellStyle name="Normal 10 8" xfId="11941" xr:uid="{00000000-0005-0000-0000-00001B2D0000}"/>
    <cellStyle name="Normal 11" xfId="463" xr:uid="{00000000-0005-0000-0000-00001C2D0000}"/>
    <cellStyle name="Normal 11 2" xfId="11947" xr:uid="{00000000-0005-0000-0000-00001D2D0000}"/>
    <cellStyle name="Normal 11 2 2" xfId="11948" xr:uid="{00000000-0005-0000-0000-00001E2D0000}"/>
    <cellStyle name="Normal 11 3" xfId="11949" xr:uid="{00000000-0005-0000-0000-00001F2D0000}"/>
    <cellStyle name="Normal 11 4" xfId="11946" xr:uid="{00000000-0005-0000-0000-0000202D0000}"/>
    <cellStyle name="Normal 12" xfId="464" xr:uid="{00000000-0005-0000-0000-0000212D0000}"/>
    <cellStyle name="Normal 12 2" xfId="465" xr:uid="{00000000-0005-0000-0000-0000222D0000}"/>
    <cellStyle name="Normal 12 2 2" xfId="11952" xr:uid="{00000000-0005-0000-0000-0000232D0000}"/>
    <cellStyle name="Normal 12 2 2 2" xfId="11953" xr:uid="{00000000-0005-0000-0000-0000242D0000}"/>
    <cellStyle name="Normal 12 2 3" xfId="11951" xr:uid="{00000000-0005-0000-0000-0000252D0000}"/>
    <cellStyle name="Normal 12 3" xfId="11954" xr:uid="{00000000-0005-0000-0000-0000262D0000}"/>
    <cellStyle name="Normal 12 4" xfId="11955" xr:uid="{00000000-0005-0000-0000-0000272D0000}"/>
    <cellStyle name="Normal 12 5" xfId="11950" xr:uid="{00000000-0005-0000-0000-0000282D0000}"/>
    <cellStyle name="Normal 13" xfId="466" xr:uid="{00000000-0005-0000-0000-0000292D0000}"/>
    <cellStyle name="Normal 13 2" xfId="467" xr:uid="{00000000-0005-0000-0000-00002A2D0000}"/>
    <cellStyle name="Normal 13 2 2" xfId="11957" xr:uid="{00000000-0005-0000-0000-00002B2D0000}"/>
    <cellStyle name="Normal 13 3" xfId="468" xr:uid="{00000000-0005-0000-0000-00002C2D0000}"/>
    <cellStyle name="Normal 13 3 2" xfId="11958" xr:uid="{00000000-0005-0000-0000-00002D2D0000}"/>
    <cellStyle name="Normal 13 4" xfId="11956" xr:uid="{00000000-0005-0000-0000-00002E2D0000}"/>
    <cellStyle name="Normal 14" xfId="469" xr:uid="{00000000-0005-0000-0000-00002F2D0000}"/>
    <cellStyle name="Normal 14 2" xfId="11960" xr:uid="{00000000-0005-0000-0000-0000302D0000}"/>
    <cellStyle name="Normal 14 3" xfId="11961" xr:uid="{00000000-0005-0000-0000-0000312D0000}"/>
    <cellStyle name="Normal 14 4" xfId="11959" xr:uid="{00000000-0005-0000-0000-0000322D0000}"/>
    <cellStyle name="Normal 15" xfId="470" xr:uid="{00000000-0005-0000-0000-0000332D0000}"/>
    <cellStyle name="Normal 15 2" xfId="471" xr:uid="{00000000-0005-0000-0000-0000342D0000}"/>
    <cellStyle name="Normal 15 2 2" xfId="11963" xr:uid="{00000000-0005-0000-0000-0000352D0000}"/>
    <cellStyle name="Normal 15 3" xfId="472" xr:uid="{00000000-0005-0000-0000-0000362D0000}"/>
    <cellStyle name="Normal 15 4" xfId="11962" xr:uid="{00000000-0005-0000-0000-0000372D0000}"/>
    <cellStyle name="Normal 16" xfId="473" xr:uid="{00000000-0005-0000-0000-0000382D0000}"/>
    <cellStyle name="Normal 16 2" xfId="11964" xr:uid="{00000000-0005-0000-0000-0000392D0000}"/>
    <cellStyle name="Normal 17" xfId="474" xr:uid="{00000000-0005-0000-0000-00003A2D0000}"/>
    <cellStyle name="Normal 17 2" xfId="11965" xr:uid="{00000000-0005-0000-0000-00003B2D0000}"/>
    <cellStyle name="Normal 18" xfId="475" xr:uid="{00000000-0005-0000-0000-00003C2D0000}"/>
    <cellStyle name="Normal 18 2" xfId="11967" xr:uid="{00000000-0005-0000-0000-00003D2D0000}"/>
    <cellStyle name="Normal 18 3" xfId="11966" xr:uid="{00000000-0005-0000-0000-00003E2D0000}"/>
    <cellStyle name="Normal 19" xfId="476" xr:uid="{00000000-0005-0000-0000-00003F2D0000}"/>
    <cellStyle name="Normal 19 2" xfId="11968" xr:uid="{00000000-0005-0000-0000-0000402D0000}"/>
    <cellStyle name="Normal 2" xfId="12" xr:uid="{00000000-0005-0000-0000-0000412D0000}"/>
    <cellStyle name="Normal 2 10" xfId="11970" xr:uid="{00000000-0005-0000-0000-0000422D0000}"/>
    <cellStyle name="Normal 2 11" xfId="11971" xr:uid="{00000000-0005-0000-0000-0000432D0000}"/>
    <cellStyle name="Normal 2 12" xfId="11969" xr:uid="{00000000-0005-0000-0000-0000442D0000}"/>
    <cellStyle name="Normal 2 2" xfId="13" xr:uid="{00000000-0005-0000-0000-0000452D0000}"/>
    <cellStyle name="Normal 2 2 2" xfId="478" xr:uid="{00000000-0005-0000-0000-0000462D0000}"/>
    <cellStyle name="Normal 2 2 2 2" xfId="11974" xr:uid="{00000000-0005-0000-0000-0000472D0000}"/>
    <cellStyle name="Normal 2 2 2 3" xfId="11975" xr:uid="{00000000-0005-0000-0000-0000482D0000}"/>
    <cellStyle name="Normal 2 2 2 4" xfId="11973" xr:uid="{00000000-0005-0000-0000-0000492D0000}"/>
    <cellStyle name="Normal 2 2 3" xfId="479" xr:uid="{00000000-0005-0000-0000-00004A2D0000}"/>
    <cellStyle name="Normal 2 2 3 2" xfId="11976" xr:uid="{00000000-0005-0000-0000-00004B2D0000}"/>
    <cellStyle name="Normal 2 2 4" xfId="477" xr:uid="{00000000-0005-0000-0000-00004C2D0000}"/>
    <cellStyle name="Normal 2 2 4 2" xfId="11977" xr:uid="{00000000-0005-0000-0000-00004D2D0000}"/>
    <cellStyle name="Normal 2 2 5" xfId="11978" xr:uid="{00000000-0005-0000-0000-00004E2D0000}"/>
    <cellStyle name="Normal 2 2 6" xfId="11972" xr:uid="{00000000-0005-0000-0000-00004F2D0000}"/>
    <cellStyle name="Normal 2 3" xfId="26" xr:uid="{00000000-0005-0000-0000-0000502D0000}"/>
    <cellStyle name="Normal 2 3 2" xfId="480" xr:uid="{00000000-0005-0000-0000-0000512D0000}"/>
    <cellStyle name="Normal 2 3 2 2" xfId="11980" xr:uid="{00000000-0005-0000-0000-0000522D0000}"/>
    <cellStyle name="Normal 2 3 2 3" xfId="11979" xr:uid="{00000000-0005-0000-0000-0000532D0000}"/>
    <cellStyle name="Normal 2 3 3" xfId="11981" xr:uid="{00000000-0005-0000-0000-0000542D0000}"/>
    <cellStyle name="Normal 2 4" xfId="481" xr:uid="{00000000-0005-0000-0000-0000552D0000}"/>
    <cellStyle name="Normal 2 4 2" xfId="482" xr:uid="{00000000-0005-0000-0000-0000562D0000}"/>
    <cellStyle name="Normal 2 4 2 2" xfId="11983" xr:uid="{00000000-0005-0000-0000-0000572D0000}"/>
    <cellStyle name="Normal 2 4 3" xfId="11982" xr:uid="{00000000-0005-0000-0000-0000582D0000}"/>
    <cellStyle name="Normal 2 5" xfId="483" xr:uid="{00000000-0005-0000-0000-0000592D0000}"/>
    <cellStyle name="Normal 2 5 2" xfId="11985" xr:uid="{00000000-0005-0000-0000-00005A2D0000}"/>
    <cellStyle name="Normal 2 5 3" xfId="11984" xr:uid="{00000000-0005-0000-0000-00005B2D0000}"/>
    <cellStyle name="Normal 2 6" xfId="484" xr:uid="{00000000-0005-0000-0000-00005C2D0000}"/>
    <cellStyle name="Normal 2 6 2" xfId="11986" xr:uid="{00000000-0005-0000-0000-00005D2D0000}"/>
    <cellStyle name="Normal 2 7" xfId="11987" xr:uid="{00000000-0005-0000-0000-00005E2D0000}"/>
    <cellStyle name="Normal 2 8" xfId="11988" xr:uid="{00000000-0005-0000-0000-00005F2D0000}"/>
    <cellStyle name="Normal 2 8 2" xfId="11989" xr:uid="{00000000-0005-0000-0000-0000602D0000}"/>
    <cellStyle name="Normal 2 9" xfId="11990" xr:uid="{00000000-0005-0000-0000-0000612D0000}"/>
    <cellStyle name="Normal 2_SC IP analytical dataset summary part 1 2011-01-29" xfId="485" xr:uid="{00000000-0005-0000-0000-0000622D0000}"/>
    <cellStyle name="Normal 20" xfId="843" xr:uid="{00000000-0005-0000-0000-0000632D0000}"/>
    <cellStyle name="Normal 20 2" xfId="11991" xr:uid="{00000000-0005-0000-0000-0000642D0000}"/>
    <cellStyle name="Normal 21" xfId="844" xr:uid="{00000000-0005-0000-0000-0000652D0000}"/>
    <cellStyle name="Normal 21 2" xfId="11993" xr:uid="{00000000-0005-0000-0000-0000662D0000}"/>
    <cellStyle name="Normal 21 3" xfId="11992" xr:uid="{00000000-0005-0000-0000-0000672D0000}"/>
    <cellStyle name="Normal 22" xfId="847" xr:uid="{00000000-0005-0000-0000-0000682D0000}"/>
    <cellStyle name="Normal 22 2" xfId="11994" xr:uid="{00000000-0005-0000-0000-0000692D0000}"/>
    <cellStyle name="Normal 23" xfId="11995" xr:uid="{00000000-0005-0000-0000-00006A2D0000}"/>
    <cellStyle name="Normal 24" xfId="11996" xr:uid="{00000000-0005-0000-0000-00006B2D0000}"/>
    <cellStyle name="Normal 25" xfId="845" xr:uid="{00000000-0005-0000-0000-00006C2D0000}"/>
    <cellStyle name="Normal 25 2" xfId="11997" xr:uid="{00000000-0005-0000-0000-00006D2D0000}"/>
    <cellStyle name="Normal 26" xfId="11998" xr:uid="{00000000-0005-0000-0000-00006E2D0000}"/>
    <cellStyle name="Normal 27" xfId="11999" xr:uid="{00000000-0005-0000-0000-00006F2D0000}"/>
    <cellStyle name="Normal 28" xfId="28172" xr:uid="{00000000-0005-0000-0000-0000702D0000}"/>
    <cellStyle name="Normal 29" xfId="848" xr:uid="{00000000-0005-0000-0000-0000712D0000}"/>
    <cellStyle name="Normal 3" xfId="14" xr:uid="{00000000-0005-0000-0000-0000722D0000}"/>
    <cellStyle name="Normal 3 10" xfId="486" xr:uid="{00000000-0005-0000-0000-0000732D0000}"/>
    <cellStyle name="Normal 3 11" xfId="12000" xr:uid="{00000000-0005-0000-0000-0000742D0000}"/>
    <cellStyle name="Normal 3 2" xfId="27" xr:uid="{00000000-0005-0000-0000-0000752D0000}"/>
    <cellStyle name="Normal 3 2 2" xfId="487" xr:uid="{00000000-0005-0000-0000-0000762D0000}"/>
    <cellStyle name="Normal 3 2 2 2" xfId="12002" xr:uid="{00000000-0005-0000-0000-0000772D0000}"/>
    <cellStyle name="Normal 3 2 3" xfId="12003" xr:uid="{00000000-0005-0000-0000-0000782D0000}"/>
    <cellStyle name="Normal 3 2 4" xfId="12004" xr:uid="{00000000-0005-0000-0000-0000792D0000}"/>
    <cellStyle name="Normal 3 2 5" xfId="12005" xr:uid="{00000000-0005-0000-0000-00007A2D0000}"/>
    <cellStyle name="Normal 3 2 6" xfId="12001" xr:uid="{00000000-0005-0000-0000-00007B2D0000}"/>
    <cellStyle name="Normal 3 3" xfId="488" xr:uid="{00000000-0005-0000-0000-00007C2D0000}"/>
    <cellStyle name="Normal 3 3 2" xfId="489" xr:uid="{00000000-0005-0000-0000-00007D2D0000}"/>
    <cellStyle name="Normal 3 3 2 2" xfId="490" xr:uid="{00000000-0005-0000-0000-00007E2D0000}"/>
    <cellStyle name="Normal 3 3 2 2 2" xfId="491" xr:uid="{00000000-0005-0000-0000-00007F2D0000}"/>
    <cellStyle name="Normal 3 3 2 3" xfId="492" xr:uid="{00000000-0005-0000-0000-0000802D0000}"/>
    <cellStyle name="Normal 3 3 2 4" xfId="12007" xr:uid="{00000000-0005-0000-0000-0000812D0000}"/>
    <cellStyle name="Normal 3 3 3" xfId="493" xr:uid="{00000000-0005-0000-0000-0000822D0000}"/>
    <cellStyle name="Normal 3 3 3 2" xfId="494" xr:uid="{00000000-0005-0000-0000-0000832D0000}"/>
    <cellStyle name="Normal 3 3 3 3" xfId="12008" xr:uid="{00000000-0005-0000-0000-0000842D0000}"/>
    <cellStyle name="Normal 3 3 4" xfId="495" xr:uid="{00000000-0005-0000-0000-0000852D0000}"/>
    <cellStyle name="Normal 3 3 4 2" xfId="12009" xr:uid="{00000000-0005-0000-0000-0000862D0000}"/>
    <cellStyle name="Normal 3 3 5" xfId="12006" xr:uid="{00000000-0005-0000-0000-0000872D0000}"/>
    <cellStyle name="Normal 3 4" xfId="496" xr:uid="{00000000-0005-0000-0000-0000882D0000}"/>
    <cellStyle name="Normal 3 4 2" xfId="497" xr:uid="{00000000-0005-0000-0000-0000892D0000}"/>
    <cellStyle name="Normal 3 4 2 2" xfId="498" xr:uid="{00000000-0005-0000-0000-00008A2D0000}"/>
    <cellStyle name="Normal 3 4 3" xfId="499" xr:uid="{00000000-0005-0000-0000-00008B2D0000}"/>
    <cellStyle name="Normal 3 4 4" xfId="12010" xr:uid="{00000000-0005-0000-0000-00008C2D0000}"/>
    <cellStyle name="Normal 3 5" xfId="500" xr:uid="{00000000-0005-0000-0000-00008D2D0000}"/>
    <cellStyle name="Normal 3 5 2" xfId="501" xr:uid="{00000000-0005-0000-0000-00008E2D0000}"/>
    <cellStyle name="Normal 3 5 2 2" xfId="502" xr:uid="{00000000-0005-0000-0000-00008F2D0000}"/>
    <cellStyle name="Normal 3 5 3" xfId="503" xr:uid="{00000000-0005-0000-0000-0000902D0000}"/>
    <cellStyle name="Normal 3 5 4" xfId="12011" xr:uid="{00000000-0005-0000-0000-0000912D0000}"/>
    <cellStyle name="Normal 3 6" xfId="504" xr:uid="{00000000-0005-0000-0000-0000922D0000}"/>
    <cellStyle name="Normal 3 6 2" xfId="505" xr:uid="{00000000-0005-0000-0000-0000932D0000}"/>
    <cellStyle name="Normal 3 6 2 2" xfId="506" xr:uid="{00000000-0005-0000-0000-0000942D0000}"/>
    <cellStyle name="Normal 3 6 3" xfId="507" xr:uid="{00000000-0005-0000-0000-0000952D0000}"/>
    <cellStyle name="Normal 3 6 4" xfId="12012" xr:uid="{00000000-0005-0000-0000-0000962D0000}"/>
    <cellStyle name="Normal 3 7" xfId="508" xr:uid="{00000000-0005-0000-0000-0000972D0000}"/>
    <cellStyle name="Normal 3 7 2" xfId="509" xr:uid="{00000000-0005-0000-0000-0000982D0000}"/>
    <cellStyle name="Normal 3 8" xfId="510" xr:uid="{00000000-0005-0000-0000-0000992D0000}"/>
    <cellStyle name="Normal 3 9" xfId="511" xr:uid="{00000000-0005-0000-0000-00009A2D0000}"/>
    <cellStyle name="Normal 3_Sheet1" xfId="512" xr:uid="{00000000-0005-0000-0000-00009B2D0000}"/>
    <cellStyle name="Normal 30" xfId="28173" xr:uid="{00000000-0005-0000-0000-00009C2D0000}"/>
    <cellStyle name="Normal 31" xfId="28180" xr:uid="{00000000-0005-0000-0000-00009D2D0000}"/>
    <cellStyle name="Normal 32" xfId="513" xr:uid="{00000000-0005-0000-0000-00009E2D0000}"/>
    <cellStyle name="Normal 34" xfId="514" xr:uid="{00000000-0005-0000-0000-00009F2D0000}"/>
    <cellStyle name="Normal 4" xfId="23" xr:uid="{00000000-0005-0000-0000-0000A02D0000}"/>
    <cellStyle name="Normal 4 2" xfId="516" xr:uid="{00000000-0005-0000-0000-0000A12D0000}"/>
    <cellStyle name="Normal 4 2 2" xfId="12015" xr:uid="{00000000-0005-0000-0000-0000A22D0000}"/>
    <cellStyle name="Normal 4 2 3" xfId="12014" xr:uid="{00000000-0005-0000-0000-0000A32D0000}"/>
    <cellStyle name="Normal 4 3" xfId="517" xr:uid="{00000000-0005-0000-0000-0000A42D0000}"/>
    <cellStyle name="Normal 4 3 2" xfId="518" xr:uid="{00000000-0005-0000-0000-0000A52D0000}"/>
    <cellStyle name="Normal 4 3 3" xfId="12016" xr:uid="{00000000-0005-0000-0000-0000A62D0000}"/>
    <cellStyle name="Normal 4 4" xfId="519" xr:uid="{00000000-0005-0000-0000-0000A72D0000}"/>
    <cellStyle name="Normal 4 4 2" xfId="520" xr:uid="{00000000-0005-0000-0000-0000A82D0000}"/>
    <cellStyle name="Normal 4 4 3" xfId="12017" xr:uid="{00000000-0005-0000-0000-0000A92D0000}"/>
    <cellStyle name="Normal 4 5" xfId="515" xr:uid="{00000000-0005-0000-0000-0000AA2D0000}"/>
    <cellStyle name="Normal 4 5 2" xfId="12018" xr:uid="{00000000-0005-0000-0000-0000AB2D0000}"/>
    <cellStyle name="Normal 4 6" xfId="12019" xr:uid="{00000000-0005-0000-0000-0000AC2D0000}"/>
    <cellStyle name="Normal 4 7" xfId="12013" xr:uid="{00000000-0005-0000-0000-0000AD2D0000}"/>
    <cellStyle name="Normal 5" xfId="15" xr:uid="{00000000-0005-0000-0000-0000AE2D0000}"/>
    <cellStyle name="Normal 5 2" xfId="521" xr:uid="{00000000-0005-0000-0000-0000AF2D0000}"/>
    <cellStyle name="Normal 5 2 2" xfId="522" xr:uid="{00000000-0005-0000-0000-0000B02D0000}"/>
    <cellStyle name="Normal 5 2 2 2" xfId="523" xr:uid="{00000000-0005-0000-0000-0000B12D0000}"/>
    <cellStyle name="Normal 5 2 2 2 2" xfId="524" xr:uid="{00000000-0005-0000-0000-0000B22D0000}"/>
    <cellStyle name="Normal 5 2 2 3" xfId="525" xr:uid="{00000000-0005-0000-0000-0000B32D0000}"/>
    <cellStyle name="Normal 5 2 3" xfId="526" xr:uid="{00000000-0005-0000-0000-0000B42D0000}"/>
    <cellStyle name="Normal 5 2 3 2" xfId="527" xr:uid="{00000000-0005-0000-0000-0000B52D0000}"/>
    <cellStyle name="Normal 5 2 4" xfId="528" xr:uid="{00000000-0005-0000-0000-0000B62D0000}"/>
    <cellStyle name="Normal 5 2 5" xfId="12020" xr:uid="{00000000-0005-0000-0000-0000B72D0000}"/>
    <cellStyle name="Normal 5 3" xfId="529" xr:uid="{00000000-0005-0000-0000-0000B82D0000}"/>
    <cellStyle name="Normal 5 3 2" xfId="530" xr:uid="{00000000-0005-0000-0000-0000B92D0000}"/>
    <cellStyle name="Normal 5 3 2 2" xfId="531" xr:uid="{00000000-0005-0000-0000-0000BA2D0000}"/>
    <cellStyle name="Normal 5 3 3" xfId="532" xr:uid="{00000000-0005-0000-0000-0000BB2D0000}"/>
    <cellStyle name="Normal 5 3 4" xfId="12021" xr:uid="{00000000-0005-0000-0000-0000BC2D0000}"/>
    <cellStyle name="Normal 5 4" xfId="533" xr:uid="{00000000-0005-0000-0000-0000BD2D0000}"/>
    <cellStyle name="Normal 5 4 2" xfId="534" xr:uid="{00000000-0005-0000-0000-0000BE2D0000}"/>
    <cellStyle name="Normal 5 4 2 2" xfId="535" xr:uid="{00000000-0005-0000-0000-0000BF2D0000}"/>
    <cellStyle name="Normal 5 4 3" xfId="536" xr:uid="{00000000-0005-0000-0000-0000C02D0000}"/>
    <cellStyle name="Normal 5 5" xfId="537" xr:uid="{00000000-0005-0000-0000-0000C12D0000}"/>
    <cellStyle name="Normal 5 5 2" xfId="538" xr:uid="{00000000-0005-0000-0000-0000C22D0000}"/>
    <cellStyle name="Normal 5 5 2 2" xfId="539" xr:uid="{00000000-0005-0000-0000-0000C32D0000}"/>
    <cellStyle name="Normal 5 5 3" xfId="540" xr:uid="{00000000-0005-0000-0000-0000C42D0000}"/>
    <cellStyle name="Normal 5 6" xfId="541" xr:uid="{00000000-0005-0000-0000-0000C52D0000}"/>
    <cellStyle name="Normal 5 6 2" xfId="542" xr:uid="{00000000-0005-0000-0000-0000C62D0000}"/>
    <cellStyle name="Normal 5 7" xfId="543" xr:uid="{00000000-0005-0000-0000-0000C72D0000}"/>
    <cellStyle name="Normal 5 8" xfId="544" xr:uid="{00000000-0005-0000-0000-0000C82D0000}"/>
    <cellStyle name="Normal 5 9" xfId="545" xr:uid="{00000000-0005-0000-0000-0000C92D0000}"/>
    <cellStyle name="Normal 6" xfId="29" xr:uid="{00000000-0005-0000-0000-0000CA2D0000}"/>
    <cellStyle name="Normal 6 2" xfId="547" xr:uid="{00000000-0005-0000-0000-0000CB2D0000}"/>
    <cellStyle name="Normal 6 2 2" xfId="548" xr:uid="{00000000-0005-0000-0000-0000CC2D0000}"/>
    <cellStyle name="Normal 6 2 2 2" xfId="549" xr:uid="{00000000-0005-0000-0000-0000CD2D0000}"/>
    <cellStyle name="Normal 6 2 2 2 2" xfId="550" xr:uid="{00000000-0005-0000-0000-0000CE2D0000}"/>
    <cellStyle name="Normal 6 2 2 3" xfId="551" xr:uid="{00000000-0005-0000-0000-0000CF2D0000}"/>
    <cellStyle name="Normal 6 2 2 4" xfId="12024" xr:uid="{00000000-0005-0000-0000-0000D02D0000}"/>
    <cellStyle name="Normal 6 2 3" xfId="552" xr:uid="{00000000-0005-0000-0000-0000D12D0000}"/>
    <cellStyle name="Normal 6 2 3 2" xfId="553" xr:uid="{00000000-0005-0000-0000-0000D22D0000}"/>
    <cellStyle name="Normal 6 2 4" xfId="554" xr:uid="{00000000-0005-0000-0000-0000D32D0000}"/>
    <cellStyle name="Normal 6 2 5" xfId="12023" xr:uid="{00000000-0005-0000-0000-0000D42D0000}"/>
    <cellStyle name="Normal 6 3" xfId="555" xr:uid="{00000000-0005-0000-0000-0000D52D0000}"/>
    <cellStyle name="Normal 6 3 2" xfId="556" xr:uid="{00000000-0005-0000-0000-0000D62D0000}"/>
    <cellStyle name="Normal 6 3 2 2" xfId="557" xr:uid="{00000000-0005-0000-0000-0000D72D0000}"/>
    <cellStyle name="Normal 6 3 3" xfId="558" xr:uid="{00000000-0005-0000-0000-0000D82D0000}"/>
    <cellStyle name="Normal 6 3 4" xfId="12025" xr:uid="{00000000-0005-0000-0000-0000D92D0000}"/>
    <cellStyle name="Normal 6 4" xfId="559" xr:uid="{00000000-0005-0000-0000-0000DA2D0000}"/>
    <cellStyle name="Normal 6 4 2" xfId="560" xr:uid="{00000000-0005-0000-0000-0000DB2D0000}"/>
    <cellStyle name="Normal 6 4 2 2" xfId="561" xr:uid="{00000000-0005-0000-0000-0000DC2D0000}"/>
    <cellStyle name="Normal 6 4 3" xfId="562" xr:uid="{00000000-0005-0000-0000-0000DD2D0000}"/>
    <cellStyle name="Normal 6 4 4" xfId="12026" xr:uid="{00000000-0005-0000-0000-0000DE2D0000}"/>
    <cellStyle name="Normal 6 5" xfId="563" xr:uid="{00000000-0005-0000-0000-0000DF2D0000}"/>
    <cellStyle name="Normal 6 5 2" xfId="564" xr:uid="{00000000-0005-0000-0000-0000E02D0000}"/>
    <cellStyle name="Normal 6 5 2 2" xfId="565" xr:uid="{00000000-0005-0000-0000-0000E12D0000}"/>
    <cellStyle name="Normal 6 5 3" xfId="566" xr:uid="{00000000-0005-0000-0000-0000E22D0000}"/>
    <cellStyle name="Normal 6 5 4" xfId="12027" xr:uid="{00000000-0005-0000-0000-0000E32D0000}"/>
    <cellStyle name="Normal 6 6" xfId="567" xr:uid="{00000000-0005-0000-0000-0000E42D0000}"/>
    <cellStyle name="Normal 6 6 2" xfId="568" xr:uid="{00000000-0005-0000-0000-0000E52D0000}"/>
    <cellStyle name="Normal 6 6 3" xfId="12028" xr:uid="{00000000-0005-0000-0000-0000E62D0000}"/>
    <cellStyle name="Normal 6 7" xfId="569" xr:uid="{00000000-0005-0000-0000-0000E72D0000}"/>
    <cellStyle name="Normal 6 8" xfId="546" xr:uid="{00000000-0005-0000-0000-0000E82D0000}"/>
    <cellStyle name="Normal 6 9" xfId="12022" xr:uid="{00000000-0005-0000-0000-0000E92D0000}"/>
    <cellStyle name="Normal 7" xfId="570" xr:uid="{00000000-0005-0000-0000-0000EA2D0000}"/>
    <cellStyle name="Normal 7 2" xfId="571" xr:uid="{00000000-0005-0000-0000-0000EB2D0000}"/>
    <cellStyle name="Normal 7 2 2" xfId="572" xr:uid="{00000000-0005-0000-0000-0000EC2D0000}"/>
    <cellStyle name="Normal 7 2 2 2" xfId="573" xr:uid="{00000000-0005-0000-0000-0000ED2D0000}"/>
    <cellStyle name="Normal 7 2 2 2 2" xfId="574" xr:uid="{00000000-0005-0000-0000-0000EE2D0000}"/>
    <cellStyle name="Normal 7 2 2 3" xfId="575" xr:uid="{00000000-0005-0000-0000-0000EF2D0000}"/>
    <cellStyle name="Normal 7 2 2 4" xfId="12031" xr:uid="{00000000-0005-0000-0000-0000F02D0000}"/>
    <cellStyle name="Normal 7 2 3" xfId="576" xr:uid="{00000000-0005-0000-0000-0000F12D0000}"/>
    <cellStyle name="Normal 7 2 3 2" xfId="577" xr:uid="{00000000-0005-0000-0000-0000F22D0000}"/>
    <cellStyle name="Normal 7 2 4" xfId="578" xr:uid="{00000000-0005-0000-0000-0000F32D0000}"/>
    <cellStyle name="Normal 7 2 5" xfId="12030" xr:uid="{00000000-0005-0000-0000-0000F42D0000}"/>
    <cellStyle name="Normal 7 3" xfId="579" xr:uid="{00000000-0005-0000-0000-0000F52D0000}"/>
    <cellStyle name="Normal 7 3 2" xfId="580" xr:uid="{00000000-0005-0000-0000-0000F62D0000}"/>
    <cellStyle name="Normal 7 3 2 2" xfId="581" xr:uid="{00000000-0005-0000-0000-0000F72D0000}"/>
    <cellStyle name="Normal 7 3 3" xfId="582" xr:uid="{00000000-0005-0000-0000-0000F82D0000}"/>
    <cellStyle name="Normal 7 3 4" xfId="12032" xr:uid="{00000000-0005-0000-0000-0000F92D0000}"/>
    <cellStyle name="Normal 7 4" xfId="583" xr:uid="{00000000-0005-0000-0000-0000FA2D0000}"/>
    <cellStyle name="Normal 7 4 2" xfId="584" xr:uid="{00000000-0005-0000-0000-0000FB2D0000}"/>
    <cellStyle name="Normal 7 4 2 2" xfId="585" xr:uid="{00000000-0005-0000-0000-0000FC2D0000}"/>
    <cellStyle name="Normal 7 4 3" xfId="586" xr:uid="{00000000-0005-0000-0000-0000FD2D0000}"/>
    <cellStyle name="Normal 7 4 4" xfId="12033" xr:uid="{00000000-0005-0000-0000-0000FE2D0000}"/>
    <cellStyle name="Normal 7 5" xfId="587" xr:uid="{00000000-0005-0000-0000-0000FF2D0000}"/>
    <cellStyle name="Normal 7 5 2" xfId="588" xr:uid="{00000000-0005-0000-0000-0000002E0000}"/>
    <cellStyle name="Normal 7 5 2 2" xfId="589" xr:uid="{00000000-0005-0000-0000-0000012E0000}"/>
    <cellStyle name="Normal 7 5 3" xfId="590" xr:uid="{00000000-0005-0000-0000-0000022E0000}"/>
    <cellStyle name="Normal 7 5 4" xfId="12034" xr:uid="{00000000-0005-0000-0000-0000032E0000}"/>
    <cellStyle name="Normal 7 6" xfId="591" xr:uid="{00000000-0005-0000-0000-0000042E0000}"/>
    <cellStyle name="Normal 7 6 2" xfId="592" xr:uid="{00000000-0005-0000-0000-0000052E0000}"/>
    <cellStyle name="Normal 7 7" xfId="593" xr:uid="{00000000-0005-0000-0000-0000062E0000}"/>
    <cellStyle name="Normal 7 8" xfId="12029" xr:uid="{00000000-0005-0000-0000-0000072E0000}"/>
    <cellStyle name="Normal 8" xfId="594" xr:uid="{00000000-0005-0000-0000-0000082E0000}"/>
    <cellStyle name="Normal 8 2" xfId="595" xr:uid="{00000000-0005-0000-0000-0000092E0000}"/>
    <cellStyle name="Normal 8 2 2" xfId="596" xr:uid="{00000000-0005-0000-0000-00000A2E0000}"/>
    <cellStyle name="Normal 8 2 2 2" xfId="597" xr:uid="{00000000-0005-0000-0000-00000B2E0000}"/>
    <cellStyle name="Normal 8 2 2 2 2" xfId="598" xr:uid="{00000000-0005-0000-0000-00000C2E0000}"/>
    <cellStyle name="Normal 8 2 2 3" xfId="599" xr:uid="{00000000-0005-0000-0000-00000D2E0000}"/>
    <cellStyle name="Normal 8 2 2 4" xfId="12037" xr:uid="{00000000-0005-0000-0000-00000E2E0000}"/>
    <cellStyle name="Normal 8 2 3" xfId="600" xr:uid="{00000000-0005-0000-0000-00000F2E0000}"/>
    <cellStyle name="Normal 8 2 3 2" xfId="601" xr:uid="{00000000-0005-0000-0000-0000102E0000}"/>
    <cellStyle name="Normal 8 2 4" xfId="602" xr:uid="{00000000-0005-0000-0000-0000112E0000}"/>
    <cellStyle name="Normal 8 2 5" xfId="12036" xr:uid="{00000000-0005-0000-0000-0000122E0000}"/>
    <cellStyle name="Normal 8 3" xfId="603" xr:uid="{00000000-0005-0000-0000-0000132E0000}"/>
    <cellStyle name="Normal 8 3 2" xfId="604" xr:uid="{00000000-0005-0000-0000-0000142E0000}"/>
    <cellStyle name="Normal 8 3 2 2" xfId="605" xr:uid="{00000000-0005-0000-0000-0000152E0000}"/>
    <cellStyle name="Normal 8 3 3" xfId="606" xr:uid="{00000000-0005-0000-0000-0000162E0000}"/>
    <cellStyle name="Normal 8 3 4" xfId="12038" xr:uid="{00000000-0005-0000-0000-0000172E0000}"/>
    <cellStyle name="Normal 8 4" xfId="607" xr:uid="{00000000-0005-0000-0000-0000182E0000}"/>
    <cellStyle name="Normal 8 4 2" xfId="608" xr:uid="{00000000-0005-0000-0000-0000192E0000}"/>
    <cellStyle name="Normal 8 4 2 2" xfId="609" xr:uid="{00000000-0005-0000-0000-00001A2E0000}"/>
    <cellStyle name="Normal 8 4 3" xfId="610" xr:uid="{00000000-0005-0000-0000-00001B2E0000}"/>
    <cellStyle name="Normal 8 4 4" xfId="12039" xr:uid="{00000000-0005-0000-0000-00001C2E0000}"/>
    <cellStyle name="Normal 8 5" xfId="611" xr:uid="{00000000-0005-0000-0000-00001D2E0000}"/>
    <cellStyle name="Normal 8 5 2" xfId="612" xr:uid="{00000000-0005-0000-0000-00001E2E0000}"/>
    <cellStyle name="Normal 8 5 2 2" xfId="613" xr:uid="{00000000-0005-0000-0000-00001F2E0000}"/>
    <cellStyle name="Normal 8 5 3" xfId="614" xr:uid="{00000000-0005-0000-0000-0000202E0000}"/>
    <cellStyle name="Normal 8 5 4" xfId="12040" xr:uid="{00000000-0005-0000-0000-0000212E0000}"/>
    <cellStyle name="Normal 8 6" xfId="615" xr:uid="{00000000-0005-0000-0000-0000222E0000}"/>
    <cellStyle name="Normal 8 6 2" xfId="616" xr:uid="{00000000-0005-0000-0000-0000232E0000}"/>
    <cellStyle name="Normal 8 6 3" xfId="12041" xr:uid="{00000000-0005-0000-0000-0000242E0000}"/>
    <cellStyle name="Normal 8 7" xfId="617" xr:uid="{00000000-0005-0000-0000-0000252E0000}"/>
    <cellStyle name="Normal 8 8" xfId="12035" xr:uid="{00000000-0005-0000-0000-0000262E0000}"/>
    <cellStyle name="Normal 9" xfId="618" xr:uid="{00000000-0005-0000-0000-0000272E0000}"/>
    <cellStyle name="Normal 9 2" xfId="619" xr:uid="{00000000-0005-0000-0000-0000282E0000}"/>
    <cellStyle name="Normal 9 2 2" xfId="620" xr:uid="{00000000-0005-0000-0000-0000292E0000}"/>
    <cellStyle name="Normal 9 2 2 2" xfId="621" xr:uid="{00000000-0005-0000-0000-00002A2E0000}"/>
    <cellStyle name="Normal 9 2 2 2 2" xfId="622" xr:uid="{00000000-0005-0000-0000-00002B2E0000}"/>
    <cellStyle name="Normal 9 2 2 3" xfId="623" xr:uid="{00000000-0005-0000-0000-00002C2E0000}"/>
    <cellStyle name="Normal 9 2 2 4" xfId="12044" xr:uid="{00000000-0005-0000-0000-00002D2E0000}"/>
    <cellStyle name="Normal 9 2 3" xfId="624" xr:uid="{00000000-0005-0000-0000-00002E2E0000}"/>
    <cellStyle name="Normal 9 2 3 2" xfId="625" xr:uid="{00000000-0005-0000-0000-00002F2E0000}"/>
    <cellStyle name="Normal 9 2 4" xfId="626" xr:uid="{00000000-0005-0000-0000-0000302E0000}"/>
    <cellStyle name="Normal 9 2 5" xfId="12043" xr:uid="{00000000-0005-0000-0000-0000312E0000}"/>
    <cellStyle name="Normal 9 3" xfId="627" xr:uid="{00000000-0005-0000-0000-0000322E0000}"/>
    <cellStyle name="Normal 9 3 2" xfId="628" xr:uid="{00000000-0005-0000-0000-0000332E0000}"/>
    <cellStyle name="Normal 9 3 2 2" xfId="629" xr:uid="{00000000-0005-0000-0000-0000342E0000}"/>
    <cellStyle name="Normal 9 3 3" xfId="630" xr:uid="{00000000-0005-0000-0000-0000352E0000}"/>
    <cellStyle name="Normal 9 3 4" xfId="12045" xr:uid="{00000000-0005-0000-0000-0000362E0000}"/>
    <cellStyle name="Normal 9 4" xfId="631" xr:uid="{00000000-0005-0000-0000-0000372E0000}"/>
    <cellStyle name="Normal 9 4 2" xfId="632" xr:uid="{00000000-0005-0000-0000-0000382E0000}"/>
    <cellStyle name="Normal 9 4 2 2" xfId="633" xr:uid="{00000000-0005-0000-0000-0000392E0000}"/>
    <cellStyle name="Normal 9 4 3" xfId="634" xr:uid="{00000000-0005-0000-0000-00003A2E0000}"/>
    <cellStyle name="Normal 9 4 4" xfId="12046" xr:uid="{00000000-0005-0000-0000-00003B2E0000}"/>
    <cellStyle name="Normal 9 5" xfId="635" xr:uid="{00000000-0005-0000-0000-00003C2E0000}"/>
    <cellStyle name="Normal 9 5 2" xfId="636" xr:uid="{00000000-0005-0000-0000-00003D2E0000}"/>
    <cellStyle name="Normal 9 5 2 2" xfId="637" xr:uid="{00000000-0005-0000-0000-00003E2E0000}"/>
    <cellStyle name="Normal 9 5 3" xfId="638" xr:uid="{00000000-0005-0000-0000-00003F2E0000}"/>
    <cellStyle name="Normal 9 5 4" xfId="12047" xr:uid="{00000000-0005-0000-0000-0000402E0000}"/>
    <cellStyle name="Normal 9 6" xfId="639" xr:uid="{00000000-0005-0000-0000-0000412E0000}"/>
    <cellStyle name="Normal 9 6 2" xfId="640" xr:uid="{00000000-0005-0000-0000-0000422E0000}"/>
    <cellStyle name="Normal 9 6 3" xfId="12048" xr:uid="{00000000-0005-0000-0000-0000432E0000}"/>
    <cellStyle name="Normal 9 7" xfId="641" xr:uid="{00000000-0005-0000-0000-0000442E0000}"/>
    <cellStyle name="Normal 9 7 2" xfId="12049" xr:uid="{00000000-0005-0000-0000-0000452E0000}"/>
    <cellStyle name="Normal 9 8" xfId="12050" xr:uid="{00000000-0005-0000-0000-0000462E0000}"/>
    <cellStyle name="Normal 9 9" xfId="12042" xr:uid="{00000000-0005-0000-0000-0000472E0000}"/>
    <cellStyle name="Note 10" xfId="12051" xr:uid="{00000000-0005-0000-0000-0000482E0000}"/>
    <cellStyle name="Note 2" xfId="642" xr:uid="{00000000-0005-0000-0000-0000492E0000}"/>
    <cellStyle name="Note 2 2" xfId="643" xr:uid="{00000000-0005-0000-0000-00004A2E0000}"/>
    <cellStyle name="Note 2 2 2" xfId="644" xr:uid="{00000000-0005-0000-0000-00004B2E0000}"/>
    <cellStyle name="Note 2 2 2 2" xfId="645" xr:uid="{00000000-0005-0000-0000-00004C2E0000}"/>
    <cellStyle name="Note 2 2 2 2 2" xfId="646" xr:uid="{00000000-0005-0000-0000-00004D2E0000}"/>
    <cellStyle name="Note 2 2 2 2 3" xfId="647" xr:uid="{00000000-0005-0000-0000-00004E2E0000}"/>
    <cellStyle name="Note 2 2 2 3" xfId="648" xr:uid="{00000000-0005-0000-0000-00004F2E0000}"/>
    <cellStyle name="Note 2 2 2 4" xfId="649" xr:uid="{00000000-0005-0000-0000-0000502E0000}"/>
    <cellStyle name="Note 2 2 3" xfId="650" xr:uid="{00000000-0005-0000-0000-0000512E0000}"/>
    <cellStyle name="Note 2 2 3 2" xfId="651" xr:uid="{00000000-0005-0000-0000-0000522E0000}"/>
    <cellStyle name="Note 2 2 3 3" xfId="652" xr:uid="{00000000-0005-0000-0000-0000532E0000}"/>
    <cellStyle name="Note 2 2 4" xfId="653" xr:uid="{00000000-0005-0000-0000-0000542E0000}"/>
    <cellStyle name="Note 2 2 5" xfId="654" xr:uid="{00000000-0005-0000-0000-0000552E0000}"/>
    <cellStyle name="Note 2 2 6" xfId="12053" xr:uid="{00000000-0005-0000-0000-0000562E0000}"/>
    <cellStyle name="Note 2 3" xfId="655" xr:uid="{00000000-0005-0000-0000-0000572E0000}"/>
    <cellStyle name="Note 2 3 2" xfId="656" xr:uid="{00000000-0005-0000-0000-0000582E0000}"/>
    <cellStyle name="Note 2 3 2 2" xfId="657" xr:uid="{00000000-0005-0000-0000-0000592E0000}"/>
    <cellStyle name="Note 2 3 2 3" xfId="658" xr:uid="{00000000-0005-0000-0000-00005A2E0000}"/>
    <cellStyle name="Note 2 3 3" xfId="659" xr:uid="{00000000-0005-0000-0000-00005B2E0000}"/>
    <cellStyle name="Note 2 3 4" xfId="660" xr:uid="{00000000-0005-0000-0000-00005C2E0000}"/>
    <cellStyle name="Note 2 4" xfId="661" xr:uid="{00000000-0005-0000-0000-00005D2E0000}"/>
    <cellStyle name="Note 2 5" xfId="662" xr:uid="{00000000-0005-0000-0000-00005E2E0000}"/>
    <cellStyle name="Note 2 5 2" xfId="663" xr:uid="{00000000-0005-0000-0000-00005F2E0000}"/>
    <cellStyle name="Note 2 5 3" xfId="664" xr:uid="{00000000-0005-0000-0000-0000602E0000}"/>
    <cellStyle name="Note 2 6" xfId="665" xr:uid="{00000000-0005-0000-0000-0000612E0000}"/>
    <cellStyle name="Note 2 7" xfId="666" xr:uid="{00000000-0005-0000-0000-0000622E0000}"/>
    <cellStyle name="Note 2 8" xfId="12052" xr:uid="{00000000-0005-0000-0000-0000632E0000}"/>
    <cellStyle name="Note 3" xfId="667" xr:uid="{00000000-0005-0000-0000-0000642E0000}"/>
    <cellStyle name="Note 3 2" xfId="668" xr:uid="{00000000-0005-0000-0000-0000652E0000}"/>
    <cellStyle name="Note 3 2 2" xfId="669" xr:uid="{00000000-0005-0000-0000-0000662E0000}"/>
    <cellStyle name="Note 3 2 2 2" xfId="670" xr:uid="{00000000-0005-0000-0000-0000672E0000}"/>
    <cellStyle name="Note 3 2 2 3" xfId="671" xr:uid="{00000000-0005-0000-0000-0000682E0000}"/>
    <cellStyle name="Note 3 2 3" xfId="672" xr:uid="{00000000-0005-0000-0000-0000692E0000}"/>
    <cellStyle name="Note 3 2 4" xfId="673" xr:uid="{00000000-0005-0000-0000-00006A2E0000}"/>
    <cellStyle name="Note 3 3" xfId="674" xr:uid="{00000000-0005-0000-0000-00006B2E0000}"/>
    <cellStyle name="Note 3 3 2" xfId="675" xr:uid="{00000000-0005-0000-0000-00006C2E0000}"/>
    <cellStyle name="Note 3 3 3" xfId="676" xr:uid="{00000000-0005-0000-0000-00006D2E0000}"/>
    <cellStyle name="Note 3 4" xfId="677" xr:uid="{00000000-0005-0000-0000-00006E2E0000}"/>
    <cellStyle name="Note 3 5" xfId="678" xr:uid="{00000000-0005-0000-0000-00006F2E0000}"/>
    <cellStyle name="Note 3 6" xfId="12054" xr:uid="{00000000-0005-0000-0000-0000702E0000}"/>
    <cellStyle name="Note 4" xfId="679" xr:uid="{00000000-0005-0000-0000-0000712E0000}"/>
    <cellStyle name="Note 4 2" xfId="680" xr:uid="{00000000-0005-0000-0000-0000722E0000}"/>
    <cellStyle name="Note 4 2 2" xfId="681" xr:uid="{00000000-0005-0000-0000-0000732E0000}"/>
    <cellStyle name="Note 4 2 3" xfId="682" xr:uid="{00000000-0005-0000-0000-0000742E0000}"/>
    <cellStyle name="Note 4 3" xfId="683" xr:uid="{00000000-0005-0000-0000-0000752E0000}"/>
    <cellStyle name="Note 4 4" xfId="684" xr:uid="{00000000-0005-0000-0000-0000762E0000}"/>
    <cellStyle name="Note 4 5" xfId="12055" xr:uid="{00000000-0005-0000-0000-0000772E0000}"/>
    <cellStyle name="Note 5" xfId="685" xr:uid="{00000000-0005-0000-0000-0000782E0000}"/>
    <cellStyle name="Note 5 2" xfId="686" xr:uid="{00000000-0005-0000-0000-0000792E0000}"/>
    <cellStyle name="Note 5 3" xfId="687" xr:uid="{00000000-0005-0000-0000-00007A2E0000}"/>
    <cellStyle name="Note 5 4" xfId="12056" xr:uid="{00000000-0005-0000-0000-00007B2E0000}"/>
    <cellStyle name="Note 6" xfId="12057" xr:uid="{00000000-0005-0000-0000-00007C2E0000}"/>
    <cellStyle name="Note 7" xfId="12058" xr:uid="{00000000-0005-0000-0000-00007D2E0000}"/>
    <cellStyle name="Note 8" xfId="12059" xr:uid="{00000000-0005-0000-0000-00007E2E0000}"/>
    <cellStyle name="Note 8 10" xfId="12060" xr:uid="{00000000-0005-0000-0000-00007F2E0000}"/>
    <cellStyle name="Note 8 10 10" xfId="12061" xr:uid="{00000000-0005-0000-0000-0000802E0000}"/>
    <cellStyle name="Note 8 10 10 2" xfId="12062" xr:uid="{00000000-0005-0000-0000-0000812E0000}"/>
    <cellStyle name="Note 8 10 11" xfId="12063" xr:uid="{00000000-0005-0000-0000-0000822E0000}"/>
    <cellStyle name="Note 8 10 11 2" xfId="12064" xr:uid="{00000000-0005-0000-0000-0000832E0000}"/>
    <cellStyle name="Note 8 10 12" xfId="12065" xr:uid="{00000000-0005-0000-0000-0000842E0000}"/>
    <cellStyle name="Note 8 10 12 2" xfId="12066" xr:uid="{00000000-0005-0000-0000-0000852E0000}"/>
    <cellStyle name="Note 8 10 13" xfId="12067" xr:uid="{00000000-0005-0000-0000-0000862E0000}"/>
    <cellStyle name="Note 8 10 13 2" xfId="12068" xr:uid="{00000000-0005-0000-0000-0000872E0000}"/>
    <cellStyle name="Note 8 10 14" xfId="12069" xr:uid="{00000000-0005-0000-0000-0000882E0000}"/>
    <cellStyle name="Note 8 10 14 2" xfId="12070" xr:uid="{00000000-0005-0000-0000-0000892E0000}"/>
    <cellStyle name="Note 8 10 15" xfId="12071" xr:uid="{00000000-0005-0000-0000-00008A2E0000}"/>
    <cellStyle name="Note 8 10 15 2" xfId="12072" xr:uid="{00000000-0005-0000-0000-00008B2E0000}"/>
    <cellStyle name="Note 8 10 16" xfId="12073" xr:uid="{00000000-0005-0000-0000-00008C2E0000}"/>
    <cellStyle name="Note 8 10 16 2" xfId="12074" xr:uid="{00000000-0005-0000-0000-00008D2E0000}"/>
    <cellStyle name="Note 8 10 17" xfId="12075" xr:uid="{00000000-0005-0000-0000-00008E2E0000}"/>
    <cellStyle name="Note 8 10 17 2" xfId="12076" xr:uid="{00000000-0005-0000-0000-00008F2E0000}"/>
    <cellStyle name="Note 8 10 18" xfId="12077" xr:uid="{00000000-0005-0000-0000-0000902E0000}"/>
    <cellStyle name="Note 8 10 2" xfId="12078" xr:uid="{00000000-0005-0000-0000-0000912E0000}"/>
    <cellStyle name="Note 8 10 2 2" xfId="12079" xr:uid="{00000000-0005-0000-0000-0000922E0000}"/>
    <cellStyle name="Note 8 10 3" xfId="12080" xr:uid="{00000000-0005-0000-0000-0000932E0000}"/>
    <cellStyle name="Note 8 10 3 2" xfId="12081" xr:uid="{00000000-0005-0000-0000-0000942E0000}"/>
    <cellStyle name="Note 8 10 4" xfId="12082" xr:uid="{00000000-0005-0000-0000-0000952E0000}"/>
    <cellStyle name="Note 8 10 4 2" xfId="12083" xr:uid="{00000000-0005-0000-0000-0000962E0000}"/>
    <cellStyle name="Note 8 10 5" xfId="12084" xr:uid="{00000000-0005-0000-0000-0000972E0000}"/>
    <cellStyle name="Note 8 10 5 2" xfId="12085" xr:uid="{00000000-0005-0000-0000-0000982E0000}"/>
    <cellStyle name="Note 8 10 6" xfId="12086" xr:uid="{00000000-0005-0000-0000-0000992E0000}"/>
    <cellStyle name="Note 8 10 6 2" xfId="12087" xr:uid="{00000000-0005-0000-0000-00009A2E0000}"/>
    <cellStyle name="Note 8 10 7" xfId="12088" xr:uid="{00000000-0005-0000-0000-00009B2E0000}"/>
    <cellStyle name="Note 8 10 7 2" xfId="12089" xr:uid="{00000000-0005-0000-0000-00009C2E0000}"/>
    <cellStyle name="Note 8 10 8" xfId="12090" xr:uid="{00000000-0005-0000-0000-00009D2E0000}"/>
    <cellStyle name="Note 8 10 8 2" xfId="12091" xr:uid="{00000000-0005-0000-0000-00009E2E0000}"/>
    <cellStyle name="Note 8 10 9" xfId="12092" xr:uid="{00000000-0005-0000-0000-00009F2E0000}"/>
    <cellStyle name="Note 8 10 9 2" xfId="12093" xr:uid="{00000000-0005-0000-0000-0000A02E0000}"/>
    <cellStyle name="Note 8 11" xfId="12094" xr:uid="{00000000-0005-0000-0000-0000A12E0000}"/>
    <cellStyle name="Note 8 11 10" xfId="12095" xr:uid="{00000000-0005-0000-0000-0000A22E0000}"/>
    <cellStyle name="Note 8 11 10 2" xfId="12096" xr:uid="{00000000-0005-0000-0000-0000A32E0000}"/>
    <cellStyle name="Note 8 11 11" xfId="12097" xr:uid="{00000000-0005-0000-0000-0000A42E0000}"/>
    <cellStyle name="Note 8 11 11 2" xfId="12098" xr:uid="{00000000-0005-0000-0000-0000A52E0000}"/>
    <cellStyle name="Note 8 11 12" xfId="12099" xr:uid="{00000000-0005-0000-0000-0000A62E0000}"/>
    <cellStyle name="Note 8 11 12 2" xfId="12100" xr:uid="{00000000-0005-0000-0000-0000A72E0000}"/>
    <cellStyle name="Note 8 11 13" xfId="12101" xr:uid="{00000000-0005-0000-0000-0000A82E0000}"/>
    <cellStyle name="Note 8 11 13 2" xfId="12102" xr:uid="{00000000-0005-0000-0000-0000A92E0000}"/>
    <cellStyle name="Note 8 11 14" xfId="12103" xr:uid="{00000000-0005-0000-0000-0000AA2E0000}"/>
    <cellStyle name="Note 8 11 14 2" xfId="12104" xr:uid="{00000000-0005-0000-0000-0000AB2E0000}"/>
    <cellStyle name="Note 8 11 15" xfId="12105" xr:uid="{00000000-0005-0000-0000-0000AC2E0000}"/>
    <cellStyle name="Note 8 11 15 2" xfId="12106" xr:uid="{00000000-0005-0000-0000-0000AD2E0000}"/>
    <cellStyle name="Note 8 11 16" xfId="12107" xr:uid="{00000000-0005-0000-0000-0000AE2E0000}"/>
    <cellStyle name="Note 8 11 16 2" xfId="12108" xr:uid="{00000000-0005-0000-0000-0000AF2E0000}"/>
    <cellStyle name="Note 8 11 17" xfId="12109" xr:uid="{00000000-0005-0000-0000-0000B02E0000}"/>
    <cellStyle name="Note 8 11 17 2" xfId="12110" xr:uid="{00000000-0005-0000-0000-0000B12E0000}"/>
    <cellStyle name="Note 8 11 18" xfId="12111" xr:uid="{00000000-0005-0000-0000-0000B22E0000}"/>
    <cellStyle name="Note 8 11 2" xfId="12112" xr:uid="{00000000-0005-0000-0000-0000B32E0000}"/>
    <cellStyle name="Note 8 11 2 2" xfId="12113" xr:uid="{00000000-0005-0000-0000-0000B42E0000}"/>
    <cellStyle name="Note 8 11 3" xfId="12114" xr:uid="{00000000-0005-0000-0000-0000B52E0000}"/>
    <cellStyle name="Note 8 11 3 2" xfId="12115" xr:uid="{00000000-0005-0000-0000-0000B62E0000}"/>
    <cellStyle name="Note 8 11 4" xfId="12116" xr:uid="{00000000-0005-0000-0000-0000B72E0000}"/>
    <cellStyle name="Note 8 11 4 2" xfId="12117" xr:uid="{00000000-0005-0000-0000-0000B82E0000}"/>
    <cellStyle name="Note 8 11 5" xfId="12118" xr:uid="{00000000-0005-0000-0000-0000B92E0000}"/>
    <cellStyle name="Note 8 11 5 2" xfId="12119" xr:uid="{00000000-0005-0000-0000-0000BA2E0000}"/>
    <cellStyle name="Note 8 11 6" xfId="12120" xr:uid="{00000000-0005-0000-0000-0000BB2E0000}"/>
    <cellStyle name="Note 8 11 6 2" xfId="12121" xr:uid="{00000000-0005-0000-0000-0000BC2E0000}"/>
    <cellStyle name="Note 8 11 7" xfId="12122" xr:uid="{00000000-0005-0000-0000-0000BD2E0000}"/>
    <cellStyle name="Note 8 11 7 2" xfId="12123" xr:uid="{00000000-0005-0000-0000-0000BE2E0000}"/>
    <cellStyle name="Note 8 11 8" xfId="12124" xr:uid="{00000000-0005-0000-0000-0000BF2E0000}"/>
    <cellStyle name="Note 8 11 8 2" xfId="12125" xr:uid="{00000000-0005-0000-0000-0000C02E0000}"/>
    <cellStyle name="Note 8 11 9" xfId="12126" xr:uid="{00000000-0005-0000-0000-0000C12E0000}"/>
    <cellStyle name="Note 8 11 9 2" xfId="12127" xr:uid="{00000000-0005-0000-0000-0000C22E0000}"/>
    <cellStyle name="Note 8 12" xfId="12128" xr:uid="{00000000-0005-0000-0000-0000C32E0000}"/>
    <cellStyle name="Note 8 12 10" xfId="12129" xr:uid="{00000000-0005-0000-0000-0000C42E0000}"/>
    <cellStyle name="Note 8 12 10 2" xfId="12130" xr:uid="{00000000-0005-0000-0000-0000C52E0000}"/>
    <cellStyle name="Note 8 12 11" xfId="12131" xr:uid="{00000000-0005-0000-0000-0000C62E0000}"/>
    <cellStyle name="Note 8 12 11 2" xfId="12132" xr:uid="{00000000-0005-0000-0000-0000C72E0000}"/>
    <cellStyle name="Note 8 12 12" xfId="12133" xr:uid="{00000000-0005-0000-0000-0000C82E0000}"/>
    <cellStyle name="Note 8 12 12 2" xfId="12134" xr:uid="{00000000-0005-0000-0000-0000C92E0000}"/>
    <cellStyle name="Note 8 12 13" xfId="12135" xr:uid="{00000000-0005-0000-0000-0000CA2E0000}"/>
    <cellStyle name="Note 8 12 13 2" xfId="12136" xr:uid="{00000000-0005-0000-0000-0000CB2E0000}"/>
    <cellStyle name="Note 8 12 14" xfId="12137" xr:uid="{00000000-0005-0000-0000-0000CC2E0000}"/>
    <cellStyle name="Note 8 12 14 2" xfId="12138" xr:uid="{00000000-0005-0000-0000-0000CD2E0000}"/>
    <cellStyle name="Note 8 12 15" xfId="12139" xr:uid="{00000000-0005-0000-0000-0000CE2E0000}"/>
    <cellStyle name="Note 8 12 15 2" xfId="12140" xr:uid="{00000000-0005-0000-0000-0000CF2E0000}"/>
    <cellStyle name="Note 8 12 16" xfId="12141" xr:uid="{00000000-0005-0000-0000-0000D02E0000}"/>
    <cellStyle name="Note 8 12 2" xfId="12142" xr:uid="{00000000-0005-0000-0000-0000D12E0000}"/>
    <cellStyle name="Note 8 12 2 2" xfId="12143" xr:uid="{00000000-0005-0000-0000-0000D22E0000}"/>
    <cellStyle name="Note 8 12 3" xfId="12144" xr:uid="{00000000-0005-0000-0000-0000D32E0000}"/>
    <cellStyle name="Note 8 12 3 2" xfId="12145" xr:uid="{00000000-0005-0000-0000-0000D42E0000}"/>
    <cellStyle name="Note 8 12 4" xfId="12146" xr:uid="{00000000-0005-0000-0000-0000D52E0000}"/>
    <cellStyle name="Note 8 12 4 2" xfId="12147" xr:uid="{00000000-0005-0000-0000-0000D62E0000}"/>
    <cellStyle name="Note 8 12 5" xfId="12148" xr:uid="{00000000-0005-0000-0000-0000D72E0000}"/>
    <cellStyle name="Note 8 12 5 2" xfId="12149" xr:uid="{00000000-0005-0000-0000-0000D82E0000}"/>
    <cellStyle name="Note 8 12 6" xfId="12150" xr:uid="{00000000-0005-0000-0000-0000D92E0000}"/>
    <cellStyle name="Note 8 12 6 2" xfId="12151" xr:uid="{00000000-0005-0000-0000-0000DA2E0000}"/>
    <cellStyle name="Note 8 12 7" xfId="12152" xr:uid="{00000000-0005-0000-0000-0000DB2E0000}"/>
    <cellStyle name="Note 8 12 7 2" xfId="12153" xr:uid="{00000000-0005-0000-0000-0000DC2E0000}"/>
    <cellStyle name="Note 8 12 8" xfId="12154" xr:uid="{00000000-0005-0000-0000-0000DD2E0000}"/>
    <cellStyle name="Note 8 12 8 2" xfId="12155" xr:uid="{00000000-0005-0000-0000-0000DE2E0000}"/>
    <cellStyle name="Note 8 12 9" xfId="12156" xr:uid="{00000000-0005-0000-0000-0000DF2E0000}"/>
    <cellStyle name="Note 8 12 9 2" xfId="12157" xr:uid="{00000000-0005-0000-0000-0000E02E0000}"/>
    <cellStyle name="Note 8 13" xfId="12158" xr:uid="{00000000-0005-0000-0000-0000E12E0000}"/>
    <cellStyle name="Note 8 13 10" xfId="12159" xr:uid="{00000000-0005-0000-0000-0000E22E0000}"/>
    <cellStyle name="Note 8 13 10 2" xfId="12160" xr:uid="{00000000-0005-0000-0000-0000E32E0000}"/>
    <cellStyle name="Note 8 13 11" xfId="12161" xr:uid="{00000000-0005-0000-0000-0000E42E0000}"/>
    <cellStyle name="Note 8 13 11 2" xfId="12162" xr:uid="{00000000-0005-0000-0000-0000E52E0000}"/>
    <cellStyle name="Note 8 13 12" xfId="12163" xr:uid="{00000000-0005-0000-0000-0000E62E0000}"/>
    <cellStyle name="Note 8 13 12 2" xfId="12164" xr:uid="{00000000-0005-0000-0000-0000E72E0000}"/>
    <cellStyle name="Note 8 13 13" xfId="12165" xr:uid="{00000000-0005-0000-0000-0000E82E0000}"/>
    <cellStyle name="Note 8 13 13 2" xfId="12166" xr:uid="{00000000-0005-0000-0000-0000E92E0000}"/>
    <cellStyle name="Note 8 13 14" xfId="12167" xr:uid="{00000000-0005-0000-0000-0000EA2E0000}"/>
    <cellStyle name="Note 8 13 14 2" xfId="12168" xr:uid="{00000000-0005-0000-0000-0000EB2E0000}"/>
    <cellStyle name="Note 8 13 15" xfId="12169" xr:uid="{00000000-0005-0000-0000-0000EC2E0000}"/>
    <cellStyle name="Note 8 13 15 2" xfId="12170" xr:uid="{00000000-0005-0000-0000-0000ED2E0000}"/>
    <cellStyle name="Note 8 13 16" xfId="12171" xr:uid="{00000000-0005-0000-0000-0000EE2E0000}"/>
    <cellStyle name="Note 8 13 2" xfId="12172" xr:uid="{00000000-0005-0000-0000-0000EF2E0000}"/>
    <cellStyle name="Note 8 13 2 2" xfId="12173" xr:uid="{00000000-0005-0000-0000-0000F02E0000}"/>
    <cellStyle name="Note 8 13 3" xfId="12174" xr:uid="{00000000-0005-0000-0000-0000F12E0000}"/>
    <cellStyle name="Note 8 13 3 2" xfId="12175" xr:uid="{00000000-0005-0000-0000-0000F22E0000}"/>
    <cellStyle name="Note 8 13 4" xfId="12176" xr:uid="{00000000-0005-0000-0000-0000F32E0000}"/>
    <cellStyle name="Note 8 13 4 2" xfId="12177" xr:uid="{00000000-0005-0000-0000-0000F42E0000}"/>
    <cellStyle name="Note 8 13 5" xfId="12178" xr:uid="{00000000-0005-0000-0000-0000F52E0000}"/>
    <cellStyle name="Note 8 13 5 2" xfId="12179" xr:uid="{00000000-0005-0000-0000-0000F62E0000}"/>
    <cellStyle name="Note 8 13 6" xfId="12180" xr:uid="{00000000-0005-0000-0000-0000F72E0000}"/>
    <cellStyle name="Note 8 13 6 2" xfId="12181" xr:uid="{00000000-0005-0000-0000-0000F82E0000}"/>
    <cellStyle name="Note 8 13 7" xfId="12182" xr:uid="{00000000-0005-0000-0000-0000F92E0000}"/>
    <cellStyle name="Note 8 13 7 2" xfId="12183" xr:uid="{00000000-0005-0000-0000-0000FA2E0000}"/>
    <cellStyle name="Note 8 13 8" xfId="12184" xr:uid="{00000000-0005-0000-0000-0000FB2E0000}"/>
    <cellStyle name="Note 8 13 8 2" xfId="12185" xr:uid="{00000000-0005-0000-0000-0000FC2E0000}"/>
    <cellStyle name="Note 8 13 9" xfId="12186" xr:uid="{00000000-0005-0000-0000-0000FD2E0000}"/>
    <cellStyle name="Note 8 13 9 2" xfId="12187" xr:uid="{00000000-0005-0000-0000-0000FE2E0000}"/>
    <cellStyle name="Note 8 14" xfId="12188" xr:uid="{00000000-0005-0000-0000-0000FF2E0000}"/>
    <cellStyle name="Note 8 14 10" xfId="12189" xr:uid="{00000000-0005-0000-0000-0000002F0000}"/>
    <cellStyle name="Note 8 14 10 2" xfId="12190" xr:uid="{00000000-0005-0000-0000-0000012F0000}"/>
    <cellStyle name="Note 8 14 11" xfId="12191" xr:uid="{00000000-0005-0000-0000-0000022F0000}"/>
    <cellStyle name="Note 8 14 11 2" xfId="12192" xr:uid="{00000000-0005-0000-0000-0000032F0000}"/>
    <cellStyle name="Note 8 14 12" xfId="12193" xr:uid="{00000000-0005-0000-0000-0000042F0000}"/>
    <cellStyle name="Note 8 14 12 2" xfId="12194" xr:uid="{00000000-0005-0000-0000-0000052F0000}"/>
    <cellStyle name="Note 8 14 13" xfId="12195" xr:uid="{00000000-0005-0000-0000-0000062F0000}"/>
    <cellStyle name="Note 8 14 13 2" xfId="12196" xr:uid="{00000000-0005-0000-0000-0000072F0000}"/>
    <cellStyle name="Note 8 14 14" xfId="12197" xr:uid="{00000000-0005-0000-0000-0000082F0000}"/>
    <cellStyle name="Note 8 14 14 2" xfId="12198" xr:uid="{00000000-0005-0000-0000-0000092F0000}"/>
    <cellStyle name="Note 8 14 15" xfId="12199" xr:uid="{00000000-0005-0000-0000-00000A2F0000}"/>
    <cellStyle name="Note 8 14 2" xfId="12200" xr:uid="{00000000-0005-0000-0000-00000B2F0000}"/>
    <cellStyle name="Note 8 14 2 2" xfId="12201" xr:uid="{00000000-0005-0000-0000-00000C2F0000}"/>
    <cellStyle name="Note 8 14 3" xfId="12202" xr:uid="{00000000-0005-0000-0000-00000D2F0000}"/>
    <cellStyle name="Note 8 14 3 2" xfId="12203" xr:uid="{00000000-0005-0000-0000-00000E2F0000}"/>
    <cellStyle name="Note 8 14 4" xfId="12204" xr:uid="{00000000-0005-0000-0000-00000F2F0000}"/>
    <cellStyle name="Note 8 14 4 2" xfId="12205" xr:uid="{00000000-0005-0000-0000-0000102F0000}"/>
    <cellStyle name="Note 8 14 5" xfId="12206" xr:uid="{00000000-0005-0000-0000-0000112F0000}"/>
    <cellStyle name="Note 8 14 5 2" xfId="12207" xr:uid="{00000000-0005-0000-0000-0000122F0000}"/>
    <cellStyle name="Note 8 14 6" xfId="12208" xr:uid="{00000000-0005-0000-0000-0000132F0000}"/>
    <cellStyle name="Note 8 14 6 2" xfId="12209" xr:uid="{00000000-0005-0000-0000-0000142F0000}"/>
    <cellStyle name="Note 8 14 7" xfId="12210" xr:uid="{00000000-0005-0000-0000-0000152F0000}"/>
    <cellStyle name="Note 8 14 7 2" xfId="12211" xr:uid="{00000000-0005-0000-0000-0000162F0000}"/>
    <cellStyle name="Note 8 14 8" xfId="12212" xr:uid="{00000000-0005-0000-0000-0000172F0000}"/>
    <cellStyle name="Note 8 14 8 2" xfId="12213" xr:uid="{00000000-0005-0000-0000-0000182F0000}"/>
    <cellStyle name="Note 8 14 9" xfId="12214" xr:uid="{00000000-0005-0000-0000-0000192F0000}"/>
    <cellStyle name="Note 8 14 9 2" xfId="12215" xr:uid="{00000000-0005-0000-0000-00001A2F0000}"/>
    <cellStyle name="Note 8 15" xfId="12216" xr:uid="{00000000-0005-0000-0000-00001B2F0000}"/>
    <cellStyle name="Note 8 15 2" xfId="12217" xr:uid="{00000000-0005-0000-0000-00001C2F0000}"/>
    <cellStyle name="Note 8 16" xfId="12218" xr:uid="{00000000-0005-0000-0000-00001D2F0000}"/>
    <cellStyle name="Note 8 16 2" xfId="12219" xr:uid="{00000000-0005-0000-0000-00001E2F0000}"/>
    <cellStyle name="Note 8 17" xfId="12220" xr:uid="{00000000-0005-0000-0000-00001F2F0000}"/>
    <cellStyle name="Note 8 17 2" xfId="12221" xr:uid="{00000000-0005-0000-0000-0000202F0000}"/>
    <cellStyle name="Note 8 18" xfId="12222" xr:uid="{00000000-0005-0000-0000-0000212F0000}"/>
    <cellStyle name="Note 8 18 2" xfId="12223" xr:uid="{00000000-0005-0000-0000-0000222F0000}"/>
    <cellStyle name="Note 8 19" xfId="12224" xr:uid="{00000000-0005-0000-0000-0000232F0000}"/>
    <cellStyle name="Note 8 19 2" xfId="12225" xr:uid="{00000000-0005-0000-0000-0000242F0000}"/>
    <cellStyle name="Note 8 2" xfId="12226" xr:uid="{00000000-0005-0000-0000-0000252F0000}"/>
    <cellStyle name="Note 8 2 10" xfId="12227" xr:uid="{00000000-0005-0000-0000-0000262F0000}"/>
    <cellStyle name="Note 8 2 10 10" xfId="12228" xr:uid="{00000000-0005-0000-0000-0000272F0000}"/>
    <cellStyle name="Note 8 2 10 10 2" xfId="12229" xr:uid="{00000000-0005-0000-0000-0000282F0000}"/>
    <cellStyle name="Note 8 2 10 11" xfId="12230" xr:uid="{00000000-0005-0000-0000-0000292F0000}"/>
    <cellStyle name="Note 8 2 10 11 2" xfId="12231" xr:uid="{00000000-0005-0000-0000-00002A2F0000}"/>
    <cellStyle name="Note 8 2 10 12" xfId="12232" xr:uid="{00000000-0005-0000-0000-00002B2F0000}"/>
    <cellStyle name="Note 8 2 10 12 2" xfId="12233" xr:uid="{00000000-0005-0000-0000-00002C2F0000}"/>
    <cellStyle name="Note 8 2 10 13" xfId="12234" xr:uid="{00000000-0005-0000-0000-00002D2F0000}"/>
    <cellStyle name="Note 8 2 10 13 2" xfId="12235" xr:uid="{00000000-0005-0000-0000-00002E2F0000}"/>
    <cellStyle name="Note 8 2 10 14" xfId="12236" xr:uid="{00000000-0005-0000-0000-00002F2F0000}"/>
    <cellStyle name="Note 8 2 10 14 2" xfId="12237" xr:uid="{00000000-0005-0000-0000-0000302F0000}"/>
    <cellStyle name="Note 8 2 10 15" xfId="12238" xr:uid="{00000000-0005-0000-0000-0000312F0000}"/>
    <cellStyle name="Note 8 2 10 15 2" xfId="12239" xr:uid="{00000000-0005-0000-0000-0000322F0000}"/>
    <cellStyle name="Note 8 2 10 16" xfId="12240" xr:uid="{00000000-0005-0000-0000-0000332F0000}"/>
    <cellStyle name="Note 8 2 10 16 2" xfId="12241" xr:uid="{00000000-0005-0000-0000-0000342F0000}"/>
    <cellStyle name="Note 8 2 10 17" xfId="12242" xr:uid="{00000000-0005-0000-0000-0000352F0000}"/>
    <cellStyle name="Note 8 2 10 17 2" xfId="12243" xr:uid="{00000000-0005-0000-0000-0000362F0000}"/>
    <cellStyle name="Note 8 2 10 18" xfId="12244" xr:uid="{00000000-0005-0000-0000-0000372F0000}"/>
    <cellStyle name="Note 8 2 10 2" xfId="12245" xr:uid="{00000000-0005-0000-0000-0000382F0000}"/>
    <cellStyle name="Note 8 2 10 2 2" xfId="12246" xr:uid="{00000000-0005-0000-0000-0000392F0000}"/>
    <cellStyle name="Note 8 2 10 3" xfId="12247" xr:uid="{00000000-0005-0000-0000-00003A2F0000}"/>
    <cellStyle name="Note 8 2 10 3 2" xfId="12248" xr:uid="{00000000-0005-0000-0000-00003B2F0000}"/>
    <cellStyle name="Note 8 2 10 4" xfId="12249" xr:uid="{00000000-0005-0000-0000-00003C2F0000}"/>
    <cellStyle name="Note 8 2 10 4 2" xfId="12250" xr:uid="{00000000-0005-0000-0000-00003D2F0000}"/>
    <cellStyle name="Note 8 2 10 5" xfId="12251" xr:uid="{00000000-0005-0000-0000-00003E2F0000}"/>
    <cellStyle name="Note 8 2 10 5 2" xfId="12252" xr:uid="{00000000-0005-0000-0000-00003F2F0000}"/>
    <cellStyle name="Note 8 2 10 6" xfId="12253" xr:uid="{00000000-0005-0000-0000-0000402F0000}"/>
    <cellStyle name="Note 8 2 10 6 2" xfId="12254" xr:uid="{00000000-0005-0000-0000-0000412F0000}"/>
    <cellStyle name="Note 8 2 10 7" xfId="12255" xr:uid="{00000000-0005-0000-0000-0000422F0000}"/>
    <cellStyle name="Note 8 2 10 7 2" xfId="12256" xr:uid="{00000000-0005-0000-0000-0000432F0000}"/>
    <cellStyle name="Note 8 2 10 8" xfId="12257" xr:uid="{00000000-0005-0000-0000-0000442F0000}"/>
    <cellStyle name="Note 8 2 10 8 2" xfId="12258" xr:uid="{00000000-0005-0000-0000-0000452F0000}"/>
    <cellStyle name="Note 8 2 10 9" xfId="12259" xr:uid="{00000000-0005-0000-0000-0000462F0000}"/>
    <cellStyle name="Note 8 2 10 9 2" xfId="12260" xr:uid="{00000000-0005-0000-0000-0000472F0000}"/>
    <cellStyle name="Note 8 2 11" xfId="12261" xr:uid="{00000000-0005-0000-0000-0000482F0000}"/>
    <cellStyle name="Note 8 2 11 10" xfId="12262" xr:uid="{00000000-0005-0000-0000-0000492F0000}"/>
    <cellStyle name="Note 8 2 11 10 2" xfId="12263" xr:uid="{00000000-0005-0000-0000-00004A2F0000}"/>
    <cellStyle name="Note 8 2 11 11" xfId="12264" xr:uid="{00000000-0005-0000-0000-00004B2F0000}"/>
    <cellStyle name="Note 8 2 11 11 2" xfId="12265" xr:uid="{00000000-0005-0000-0000-00004C2F0000}"/>
    <cellStyle name="Note 8 2 11 12" xfId="12266" xr:uid="{00000000-0005-0000-0000-00004D2F0000}"/>
    <cellStyle name="Note 8 2 11 12 2" xfId="12267" xr:uid="{00000000-0005-0000-0000-00004E2F0000}"/>
    <cellStyle name="Note 8 2 11 13" xfId="12268" xr:uid="{00000000-0005-0000-0000-00004F2F0000}"/>
    <cellStyle name="Note 8 2 11 13 2" xfId="12269" xr:uid="{00000000-0005-0000-0000-0000502F0000}"/>
    <cellStyle name="Note 8 2 11 14" xfId="12270" xr:uid="{00000000-0005-0000-0000-0000512F0000}"/>
    <cellStyle name="Note 8 2 11 14 2" xfId="12271" xr:uid="{00000000-0005-0000-0000-0000522F0000}"/>
    <cellStyle name="Note 8 2 11 15" xfId="12272" xr:uid="{00000000-0005-0000-0000-0000532F0000}"/>
    <cellStyle name="Note 8 2 11 15 2" xfId="12273" xr:uid="{00000000-0005-0000-0000-0000542F0000}"/>
    <cellStyle name="Note 8 2 11 16" xfId="12274" xr:uid="{00000000-0005-0000-0000-0000552F0000}"/>
    <cellStyle name="Note 8 2 11 2" xfId="12275" xr:uid="{00000000-0005-0000-0000-0000562F0000}"/>
    <cellStyle name="Note 8 2 11 2 2" xfId="12276" xr:uid="{00000000-0005-0000-0000-0000572F0000}"/>
    <cellStyle name="Note 8 2 11 3" xfId="12277" xr:uid="{00000000-0005-0000-0000-0000582F0000}"/>
    <cellStyle name="Note 8 2 11 3 2" xfId="12278" xr:uid="{00000000-0005-0000-0000-0000592F0000}"/>
    <cellStyle name="Note 8 2 11 4" xfId="12279" xr:uid="{00000000-0005-0000-0000-00005A2F0000}"/>
    <cellStyle name="Note 8 2 11 4 2" xfId="12280" xr:uid="{00000000-0005-0000-0000-00005B2F0000}"/>
    <cellStyle name="Note 8 2 11 5" xfId="12281" xr:uid="{00000000-0005-0000-0000-00005C2F0000}"/>
    <cellStyle name="Note 8 2 11 5 2" xfId="12282" xr:uid="{00000000-0005-0000-0000-00005D2F0000}"/>
    <cellStyle name="Note 8 2 11 6" xfId="12283" xr:uid="{00000000-0005-0000-0000-00005E2F0000}"/>
    <cellStyle name="Note 8 2 11 6 2" xfId="12284" xr:uid="{00000000-0005-0000-0000-00005F2F0000}"/>
    <cellStyle name="Note 8 2 11 7" xfId="12285" xr:uid="{00000000-0005-0000-0000-0000602F0000}"/>
    <cellStyle name="Note 8 2 11 7 2" xfId="12286" xr:uid="{00000000-0005-0000-0000-0000612F0000}"/>
    <cellStyle name="Note 8 2 11 8" xfId="12287" xr:uid="{00000000-0005-0000-0000-0000622F0000}"/>
    <cellStyle name="Note 8 2 11 8 2" xfId="12288" xr:uid="{00000000-0005-0000-0000-0000632F0000}"/>
    <cellStyle name="Note 8 2 11 9" xfId="12289" xr:uid="{00000000-0005-0000-0000-0000642F0000}"/>
    <cellStyle name="Note 8 2 11 9 2" xfId="12290" xr:uid="{00000000-0005-0000-0000-0000652F0000}"/>
    <cellStyle name="Note 8 2 12" xfId="12291" xr:uid="{00000000-0005-0000-0000-0000662F0000}"/>
    <cellStyle name="Note 8 2 12 10" xfId="12292" xr:uid="{00000000-0005-0000-0000-0000672F0000}"/>
    <cellStyle name="Note 8 2 12 10 2" xfId="12293" xr:uid="{00000000-0005-0000-0000-0000682F0000}"/>
    <cellStyle name="Note 8 2 12 11" xfId="12294" xr:uid="{00000000-0005-0000-0000-0000692F0000}"/>
    <cellStyle name="Note 8 2 12 11 2" xfId="12295" xr:uid="{00000000-0005-0000-0000-00006A2F0000}"/>
    <cellStyle name="Note 8 2 12 12" xfId="12296" xr:uid="{00000000-0005-0000-0000-00006B2F0000}"/>
    <cellStyle name="Note 8 2 12 12 2" xfId="12297" xr:uid="{00000000-0005-0000-0000-00006C2F0000}"/>
    <cellStyle name="Note 8 2 12 13" xfId="12298" xr:uid="{00000000-0005-0000-0000-00006D2F0000}"/>
    <cellStyle name="Note 8 2 12 13 2" xfId="12299" xr:uid="{00000000-0005-0000-0000-00006E2F0000}"/>
    <cellStyle name="Note 8 2 12 14" xfId="12300" xr:uid="{00000000-0005-0000-0000-00006F2F0000}"/>
    <cellStyle name="Note 8 2 12 14 2" xfId="12301" xr:uid="{00000000-0005-0000-0000-0000702F0000}"/>
    <cellStyle name="Note 8 2 12 15" xfId="12302" xr:uid="{00000000-0005-0000-0000-0000712F0000}"/>
    <cellStyle name="Note 8 2 12 15 2" xfId="12303" xr:uid="{00000000-0005-0000-0000-0000722F0000}"/>
    <cellStyle name="Note 8 2 12 16" xfId="12304" xr:uid="{00000000-0005-0000-0000-0000732F0000}"/>
    <cellStyle name="Note 8 2 12 2" xfId="12305" xr:uid="{00000000-0005-0000-0000-0000742F0000}"/>
    <cellStyle name="Note 8 2 12 2 2" xfId="12306" xr:uid="{00000000-0005-0000-0000-0000752F0000}"/>
    <cellStyle name="Note 8 2 12 3" xfId="12307" xr:uid="{00000000-0005-0000-0000-0000762F0000}"/>
    <cellStyle name="Note 8 2 12 3 2" xfId="12308" xr:uid="{00000000-0005-0000-0000-0000772F0000}"/>
    <cellStyle name="Note 8 2 12 4" xfId="12309" xr:uid="{00000000-0005-0000-0000-0000782F0000}"/>
    <cellStyle name="Note 8 2 12 4 2" xfId="12310" xr:uid="{00000000-0005-0000-0000-0000792F0000}"/>
    <cellStyle name="Note 8 2 12 5" xfId="12311" xr:uid="{00000000-0005-0000-0000-00007A2F0000}"/>
    <cellStyle name="Note 8 2 12 5 2" xfId="12312" xr:uid="{00000000-0005-0000-0000-00007B2F0000}"/>
    <cellStyle name="Note 8 2 12 6" xfId="12313" xr:uid="{00000000-0005-0000-0000-00007C2F0000}"/>
    <cellStyle name="Note 8 2 12 6 2" xfId="12314" xr:uid="{00000000-0005-0000-0000-00007D2F0000}"/>
    <cellStyle name="Note 8 2 12 7" xfId="12315" xr:uid="{00000000-0005-0000-0000-00007E2F0000}"/>
    <cellStyle name="Note 8 2 12 7 2" xfId="12316" xr:uid="{00000000-0005-0000-0000-00007F2F0000}"/>
    <cellStyle name="Note 8 2 12 8" xfId="12317" xr:uid="{00000000-0005-0000-0000-0000802F0000}"/>
    <cellStyle name="Note 8 2 12 8 2" xfId="12318" xr:uid="{00000000-0005-0000-0000-0000812F0000}"/>
    <cellStyle name="Note 8 2 12 9" xfId="12319" xr:uid="{00000000-0005-0000-0000-0000822F0000}"/>
    <cellStyle name="Note 8 2 12 9 2" xfId="12320" xr:uid="{00000000-0005-0000-0000-0000832F0000}"/>
    <cellStyle name="Note 8 2 13" xfId="12321" xr:uid="{00000000-0005-0000-0000-0000842F0000}"/>
    <cellStyle name="Note 8 2 13 10" xfId="12322" xr:uid="{00000000-0005-0000-0000-0000852F0000}"/>
    <cellStyle name="Note 8 2 13 10 2" xfId="12323" xr:uid="{00000000-0005-0000-0000-0000862F0000}"/>
    <cellStyle name="Note 8 2 13 11" xfId="12324" xr:uid="{00000000-0005-0000-0000-0000872F0000}"/>
    <cellStyle name="Note 8 2 13 11 2" xfId="12325" xr:uid="{00000000-0005-0000-0000-0000882F0000}"/>
    <cellStyle name="Note 8 2 13 12" xfId="12326" xr:uid="{00000000-0005-0000-0000-0000892F0000}"/>
    <cellStyle name="Note 8 2 13 12 2" xfId="12327" xr:uid="{00000000-0005-0000-0000-00008A2F0000}"/>
    <cellStyle name="Note 8 2 13 13" xfId="12328" xr:uid="{00000000-0005-0000-0000-00008B2F0000}"/>
    <cellStyle name="Note 8 2 13 13 2" xfId="12329" xr:uid="{00000000-0005-0000-0000-00008C2F0000}"/>
    <cellStyle name="Note 8 2 13 14" xfId="12330" xr:uid="{00000000-0005-0000-0000-00008D2F0000}"/>
    <cellStyle name="Note 8 2 13 14 2" xfId="12331" xr:uid="{00000000-0005-0000-0000-00008E2F0000}"/>
    <cellStyle name="Note 8 2 13 15" xfId="12332" xr:uid="{00000000-0005-0000-0000-00008F2F0000}"/>
    <cellStyle name="Note 8 2 13 2" xfId="12333" xr:uid="{00000000-0005-0000-0000-0000902F0000}"/>
    <cellStyle name="Note 8 2 13 2 2" xfId="12334" xr:uid="{00000000-0005-0000-0000-0000912F0000}"/>
    <cellStyle name="Note 8 2 13 3" xfId="12335" xr:uid="{00000000-0005-0000-0000-0000922F0000}"/>
    <cellStyle name="Note 8 2 13 3 2" xfId="12336" xr:uid="{00000000-0005-0000-0000-0000932F0000}"/>
    <cellStyle name="Note 8 2 13 4" xfId="12337" xr:uid="{00000000-0005-0000-0000-0000942F0000}"/>
    <cellStyle name="Note 8 2 13 4 2" xfId="12338" xr:uid="{00000000-0005-0000-0000-0000952F0000}"/>
    <cellStyle name="Note 8 2 13 5" xfId="12339" xr:uid="{00000000-0005-0000-0000-0000962F0000}"/>
    <cellStyle name="Note 8 2 13 5 2" xfId="12340" xr:uid="{00000000-0005-0000-0000-0000972F0000}"/>
    <cellStyle name="Note 8 2 13 6" xfId="12341" xr:uid="{00000000-0005-0000-0000-0000982F0000}"/>
    <cellStyle name="Note 8 2 13 6 2" xfId="12342" xr:uid="{00000000-0005-0000-0000-0000992F0000}"/>
    <cellStyle name="Note 8 2 13 7" xfId="12343" xr:uid="{00000000-0005-0000-0000-00009A2F0000}"/>
    <cellStyle name="Note 8 2 13 7 2" xfId="12344" xr:uid="{00000000-0005-0000-0000-00009B2F0000}"/>
    <cellStyle name="Note 8 2 13 8" xfId="12345" xr:uid="{00000000-0005-0000-0000-00009C2F0000}"/>
    <cellStyle name="Note 8 2 13 8 2" xfId="12346" xr:uid="{00000000-0005-0000-0000-00009D2F0000}"/>
    <cellStyle name="Note 8 2 13 9" xfId="12347" xr:uid="{00000000-0005-0000-0000-00009E2F0000}"/>
    <cellStyle name="Note 8 2 13 9 2" xfId="12348" xr:uid="{00000000-0005-0000-0000-00009F2F0000}"/>
    <cellStyle name="Note 8 2 14" xfId="12349" xr:uid="{00000000-0005-0000-0000-0000A02F0000}"/>
    <cellStyle name="Note 8 2 14 2" xfId="12350" xr:uid="{00000000-0005-0000-0000-0000A12F0000}"/>
    <cellStyle name="Note 8 2 15" xfId="12351" xr:uid="{00000000-0005-0000-0000-0000A22F0000}"/>
    <cellStyle name="Note 8 2 15 2" xfId="12352" xr:uid="{00000000-0005-0000-0000-0000A32F0000}"/>
    <cellStyle name="Note 8 2 16" xfId="12353" xr:uid="{00000000-0005-0000-0000-0000A42F0000}"/>
    <cellStyle name="Note 8 2 16 2" xfId="12354" xr:uid="{00000000-0005-0000-0000-0000A52F0000}"/>
    <cellStyle name="Note 8 2 17" xfId="12355" xr:uid="{00000000-0005-0000-0000-0000A62F0000}"/>
    <cellStyle name="Note 8 2 17 2" xfId="12356" xr:uid="{00000000-0005-0000-0000-0000A72F0000}"/>
    <cellStyle name="Note 8 2 18" xfId="12357" xr:uid="{00000000-0005-0000-0000-0000A82F0000}"/>
    <cellStyle name="Note 8 2 18 2" xfId="12358" xr:uid="{00000000-0005-0000-0000-0000A92F0000}"/>
    <cellStyle name="Note 8 2 19" xfId="12359" xr:uid="{00000000-0005-0000-0000-0000AA2F0000}"/>
    <cellStyle name="Note 8 2 19 2" xfId="12360" xr:uid="{00000000-0005-0000-0000-0000AB2F0000}"/>
    <cellStyle name="Note 8 2 2" xfId="12361" xr:uid="{00000000-0005-0000-0000-0000AC2F0000}"/>
    <cellStyle name="Note 8 2 2 10" xfId="12362" xr:uid="{00000000-0005-0000-0000-0000AD2F0000}"/>
    <cellStyle name="Note 8 2 2 10 2" xfId="12363" xr:uid="{00000000-0005-0000-0000-0000AE2F0000}"/>
    <cellStyle name="Note 8 2 2 11" xfId="12364" xr:uid="{00000000-0005-0000-0000-0000AF2F0000}"/>
    <cellStyle name="Note 8 2 2 11 2" xfId="12365" xr:uid="{00000000-0005-0000-0000-0000B02F0000}"/>
    <cellStyle name="Note 8 2 2 12" xfId="12366" xr:uid="{00000000-0005-0000-0000-0000B12F0000}"/>
    <cellStyle name="Note 8 2 2 12 2" xfId="12367" xr:uid="{00000000-0005-0000-0000-0000B22F0000}"/>
    <cellStyle name="Note 8 2 2 13" xfId="12368" xr:uid="{00000000-0005-0000-0000-0000B32F0000}"/>
    <cellStyle name="Note 8 2 2 13 2" xfId="12369" xr:uid="{00000000-0005-0000-0000-0000B42F0000}"/>
    <cellStyle name="Note 8 2 2 14" xfId="12370" xr:uid="{00000000-0005-0000-0000-0000B52F0000}"/>
    <cellStyle name="Note 8 2 2 14 2" xfId="12371" xr:uid="{00000000-0005-0000-0000-0000B62F0000}"/>
    <cellStyle name="Note 8 2 2 15" xfId="12372" xr:uid="{00000000-0005-0000-0000-0000B72F0000}"/>
    <cellStyle name="Note 8 2 2 15 2" xfId="12373" xr:uid="{00000000-0005-0000-0000-0000B82F0000}"/>
    <cellStyle name="Note 8 2 2 16" xfId="12374" xr:uid="{00000000-0005-0000-0000-0000B92F0000}"/>
    <cellStyle name="Note 8 2 2 16 2" xfId="12375" xr:uid="{00000000-0005-0000-0000-0000BA2F0000}"/>
    <cellStyle name="Note 8 2 2 17" xfId="12376" xr:uid="{00000000-0005-0000-0000-0000BB2F0000}"/>
    <cellStyle name="Note 8 2 2 17 2" xfId="12377" xr:uid="{00000000-0005-0000-0000-0000BC2F0000}"/>
    <cellStyle name="Note 8 2 2 18" xfId="12378" xr:uid="{00000000-0005-0000-0000-0000BD2F0000}"/>
    <cellStyle name="Note 8 2 2 18 2" xfId="12379" xr:uid="{00000000-0005-0000-0000-0000BE2F0000}"/>
    <cellStyle name="Note 8 2 2 19" xfId="12380" xr:uid="{00000000-0005-0000-0000-0000BF2F0000}"/>
    <cellStyle name="Note 8 2 2 19 2" xfId="12381" xr:uid="{00000000-0005-0000-0000-0000C02F0000}"/>
    <cellStyle name="Note 8 2 2 2" xfId="12382" xr:uid="{00000000-0005-0000-0000-0000C12F0000}"/>
    <cellStyle name="Note 8 2 2 2 10" xfId="12383" xr:uid="{00000000-0005-0000-0000-0000C22F0000}"/>
    <cellStyle name="Note 8 2 2 2 10 2" xfId="12384" xr:uid="{00000000-0005-0000-0000-0000C32F0000}"/>
    <cellStyle name="Note 8 2 2 2 11" xfId="12385" xr:uid="{00000000-0005-0000-0000-0000C42F0000}"/>
    <cellStyle name="Note 8 2 2 2 11 2" xfId="12386" xr:uid="{00000000-0005-0000-0000-0000C52F0000}"/>
    <cellStyle name="Note 8 2 2 2 12" xfId="12387" xr:uid="{00000000-0005-0000-0000-0000C62F0000}"/>
    <cellStyle name="Note 8 2 2 2 12 2" xfId="12388" xr:uid="{00000000-0005-0000-0000-0000C72F0000}"/>
    <cellStyle name="Note 8 2 2 2 13" xfId="12389" xr:uid="{00000000-0005-0000-0000-0000C82F0000}"/>
    <cellStyle name="Note 8 2 2 2 13 2" xfId="12390" xr:uid="{00000000-0005-0000-0000-0000C92F0000}"/>
    <cellStyle name="Note 8 2 2 2 14" xfId="12391" xr:uid="{00000000-0005-0000-0000-0000CA2F0000}"/>
    <cellStyle name="Note 8 2 2 2 14 2" xfId="12392" xr:uid="{00000000-0005-0000-0000-0000CB2F0000}"/>
    <cellStyle name="Note 8 2 2 2 15" xfId="12393" xr:uid="{00000000-0005-0000-0000-0000CC2F0000}"/>
    <cellStyle name="Note 8 2 2 2 15 2" xfId="12394" xr:uid="{00000000-0005-0000-0000-0000CD2F0000}"/>
    <cellStyle name="Note 8 2 2 2 16" xfId="12395" xr:uid="{00000000-0005-0000-0000-0000CE2F0000}"/>
    <cellStyle name="Note 8 2 2 2 16 2" xfId="12396" xr:uid="{00000000-0005-0000-0000-0000CF2F0000}"/>
    <cellStyle name="Note 8 2 2 2 17" xfId="12397" xr:uid="{00000000-0005-0000-0000-0000D02F0000}"/>
    <cellStyle name="Note 8 2 2 2 17 2" xfId="12398" xr:uid="{00000000-0005-0000-0000-0000D12F0000}"/>
    <cellStyle name="Note 8 2 2 2 18" xfId="12399" xr:uid="{00000000-0005-0000-0000-0000D22F0000}"/>
    <cellStyle name="Note 8 2 2 2 18 2" xfId="12400" xr:uid="{00000000-0005-0000-0000-0000D32F0000}"/>
    <cellStyle name="Note 8 2 2 2 19" xfId="12401" xr:uid="{00000000-0005-0000-0000-0000D42F0000}"/>
    <cellStyle name="Note 8 2 2 2 2" xfId="12402" xr:uid="{00000000-0005-0000-0000-0000D52F0000}"/>
    <cellStyle name="Note 8 2 2 2 2 2" xfId="12403" xr:uid="{00000000-0005-0000-0000-0000D62F0000}"/>
    <cellStyle name="Note 8 2 2 2 3" xfId="12404" xr:uid="{00000000-0005-0000-0000-0000D72F0000}"/>
    <cellStyle name="Note 8 2 2 2 3 2" xfId="12405" xr:uid="{00000000-0005-0000-0000-0000D82F0000}"/>
    <cellStyle name="Note 8 2 2 2 4" xfId="12406" xr:uid="{00000000-0005-0000-0000-0000D92F0000}"/>
    <cellStyle name="Note 8 2 2 2 4 2" xfId="12407" xr:uid="{00000000-0005-0000-0000-0000DA2F0000}"/>
    <cellStyle name="Note 8 2 2 2 5" xfId="12408" xr:uid="{00000000-0005-0000-0000-0000DB2F0000}"/>
    <cellStyle name="Note 8 2 2 2 5 2" xfId="12409" xr:uid="{00000000-0005-0000-0000-0000DC2F0000}"/>
    <cellStyle name="Note 8 2 2 2 6" xfId="12410" xr:uid="{00000000-0005-0000-0000-0000DD2F0000}"/>
    <cellStyle name="Note 8 2 2 2 6 2" xfId="12411" xr:uid="{00000000-0005-0000-0000-0000DE2F0000}"/>
    <cellStyle name="Note 8 2 2 2 7" xfId="12412" xr:uid="{00000000-0005-0000-0000-0000DF2F0000}"/>
    <cellStyle name="Note 8 2 2 2 7 2" xfId="12413" xr:uid="{00000000-0005-0000-0000-0000E02F0000}"/>
    <cellStyle name="Note 8 2 2 2 8" xfId="12414" xr:uid="{00000000-0005-0000-0000-0000E12F0000}"/>
    <cellStyle name="Note 8 2 2 2 8 2" xfId="12415" xr:uid="{00000000-0005-0000-0000-0000E22F0000}"/>
    <cellStyle name="Note 8 2 2 2 9" xfId="12416" xr:uid="{00000000-0005-0000-0000-0000E32F0000}"/>
    <cellStyle name="Note 8 2 2 2 9 2" xfId="12417" xr:uid="{00000000-0005-0000-0000-0000E42F0000}"/>
    <cellStyle name="Note 8 2 2 20" xfId="12418" xr:uid="{00000000-0005-0000-0000-0000E52F0000}"/>
    <cellStyle name="Note 8 2 2 3" xfId="12419" xr:uid="{00000000-0005-0000-0000-0000E62F0000}"/>
    <cellStyle name="Note 8 2 2 3 10" xfId="12420" xr:uid="{00000000-0005-0000-0000-0000E72F0000}"/>
    <cellStyle name="Note 8 2 2 3 10 2" xfId="12421" xr:uid="{00000000-0005-0000-0000-0000E82F0000}"/>
    <cellStyle name="Note 8 2 2 3 11" xfId="12422" xr:uid="{00000000-0005-0000-0000-0000E92F0000}"/>
    <cellStyle name="Note 8 2 2 3 11 2" xfId="12423" xr:uid="{00000000-0005-0000-0000-0000EA2F0000}"/>
    <cellStyle name="Note 8 2 2 3 12" xfId="12424" xr:uid="{00000000-0005-0000-0000-0000EB2F0000}"/>
    <cellStyle name="Note 8 2 2 3 12 2" xfId="12425" xr:uid="{00000000-0005-0000-0000-0000EC2F0000}"/>
    <cellStyle name="Note 8 2 2 3 13" xfId="12426" xr:uid="{00000000-0005-0000-0000-0000ED2F0000}"/>
    <cellStyle name="Note 8 2 2 3 13 2" xfId="12427" xr:uid="{00000000-0005-0000-0000-0000EE2F0000}"/>
    <cellStyle name="Note 8 2 2 3 14" xfId="12428" xr:uid="{00000000-0005-0000-0000-0000EF2F0000}"/>
    <cellStyle name="Note 8 2 2 3 14 2" xfId="12429" xr:uid="{00000000-0005-0000-0000-0000F02F0000}"/>
    <cellStyle name="Note 8 2 2 3 15" xfId="12430" xr:uid="{00000000-0005-0000-0000-0000F12F0000}"/>
    <cellStyle name="Note 8 2 2 3 15 2" xfId="12431" xr:uid="{00000000-0005-0000-0000-0000F22F0000}"/>
    <cellStyle name="Note 8 2 2 3 16" xfId="12432" xr:uid="{00000000-0005-0000-0000-0000F32F0000}"/>
    <cellStyle name="Note 8 2 2 3 16 2" xfId="12433" xr:uid="{00000000-0005-0000-0000-0000F42F0000}"/>
    <cellStyle name="Note 8 2 2 3 17" xfId="12434" xr:uid="{00000000-0005-0000-0000-0000F52F0000}"/>
    <cellStyle name="Note 8 2 2 3 17 2" xfId="12435" xr:uid="{00000000-0005-0000-0000-0000F62F0000}"/>
    <cellStyle name="Note 8 2 2 3 18" xfId="12436" xr:uid="{00000000-0005-0000-0000-0000F72F0000}"/>
    <cellStyle name="Note 8 2 2 3 18 2" xfId="12437" xr:uid="{00000000-0005-0000-0000-0000F82F0000}"/>
    <cellStyle name="Note 8 2 2 3 19" xfId="12438" xr:uid="{00000000-0005-0000-0000-0000F92F0000}"/>
    <cellStyle name="Note 8 2 2 3 2" xfId="12439" xr:uid="{00000000-0005-0000-0000-0000FA2F0000}"/>
    <cellStyle name="Note 8 2 2 3 2 2" xfId="12440" xr:uid="{00000000-0005-0000-0000-0000FB2F0000}"/>
    <cellStyle name="Note 8 2 2 3 3" xfId="12441" xr:uid="{00000000-0005-0000-0000-0000FC2F0000}"/>
    <cellStyle name="Note 8 2 2 3 3 2" xfId="12442" xr:uid="{00000000-0005-0000-0000-0000FD2F0000}"/>
    <cellStyle name="Note 8 2 2 3 4" xfId="12443" xr:uid="{00000000-0005-0000-0000-0000FE2F0000}"/>
    <cellStyle name="Note 8 2 2 3 4 2" xfId="12444" xr:uid="{00000000-0005-0000-0000-0000FF2F0000}"/>
    <cellStyle name="Note 8 2 2 3 5" xfId="12445" xr:uid="{00000000-0005-0000-0000-000000300000}"/>
    <cellStyle name="Note 8 2 2 3 5 2" xfId="12446" xr:uid="{00000000-0005-0000-0000-000001300000}"/>
    <cellStyle name="Note 8 2 2 3 6" xfId="12447" xr:uid="{00000000-0005-0000-0000-000002300000}"/>
    <cellStyle name="Note 8 2 2 3 6 2" xfId="12448" xr:uid="{00000000-0005-0000-0000-000003300000}"/>
    <cellStyle name="Note 8 2 2 3 7" xfId="12449" xr:uid="{00000000-0005-0000-0000-000004300000}"/>
    <cellStyle name="Note 8 2 2 3 7 2" xfId="12450" xr:uid="{00000000-0005-0000-0000-000005300000}"/>
    <cellStyle name="Note 8 2 2 3 8" xfId="12451" xr:uid="{00000000-0005-0000-0000-000006300000}"/>
    <cellStyle name="Note 8 2 2 3 8 2" xfId="12452" xr:uid="{00000000-0005-0000-0000-000007300000}"/>
    <cellStyle name="Note 8 2 2 3 9" xfId="12453" xr:uid="{00000000-0005-0000-0000-000008300000}"/>
    <cellStyle name="Note 8 2 2 3 9 2" xfId="12454" xr:uid="{00000000-0005-0000-0000-000009300000}"/>
    <cellStyle name="Note 8 2 2 4" xfId="12455" xr:uid="{00000000-0005-0000-0000-00000A300000}"/>
    <cellStyle name="Note 8 2 2 4 10" xfId="12456" xr:uid="{00000000-0005-0000-0000-00000B300000}"/>
    <cellStyle name="Note 8 2 2 4 10 2" xfId="12457" xr:uid="{00000000-0005-0000-0000-00000C300000}"/>
    <cellStyle name="Note 8 2 2 4 11" xfId="12458" xr:uid="{00000000-0005-0000-0000-00000D300000}"/>
    <cellStyle name="Note 8 2 2 4 11 2" xfId="12459" xr:uid="{00000000-0005-0000-0000-00000E300000}"/>
    <cellStyle name="Note 8 2 2 4 12" xfId="12460" xr:uid="{00000000-0005-0000-0000-00000F300000}"/>
    <cellStyle name="Note 8 2 2 4 12 2" xfId="12461" xr:uid="{00000000-0005-0000-0000-000010300000}"/>
    <cellStyle name="Note 8 2 2 4 13" xfId="12462" xr:uid="{00000000-0005-0000-0000-000011300000}"/>
    <cellStyle name="Note 8 2 2 4 13 2" xfId="12463" xr:uid="{00000000-0005-0000-0000-000012300000}"/>
    <cellStyle name="Note 8 2 2 4 14" xfId="12464" xr:uid="{00000000-0005-0000-0000-000013300000}"/>
    <cellStyle name="Note 8 2 2 4 14 2" xfId="12465" xr:uid="{00000000-0005-0000-0000-000014300000}"/>
    <cellStyle name="Note 8 2 2 4 15" xfId="12466" xr:uid="{00000000-0005-0000-0000-000015300000}"/>
    <cellStyle name="Note 8 2 2 4 15 2" xfId="12467" xr:uid="{00000000-0005-0000-0000-000016300000}"/>
    <cellStyle name="Note 8 2 2 4 16" xfId="12468" xr:uid="{00000000-0005-0000-0000-000017300000}"/>
    <cellStyle name="Note 8 2 2 4 2" xfId="12469" xr:uid="{00000000-0005-0000-0000-000018300000}"/>
    <cellStyle name="Note 8 2 2 4 2 2" xfId="12470" xr:uid="{00000000-0005-0000-0000-000019300000}"/>
    <cellStyle name="Note 8 2 2 4 3" xfId="12471" xr:uid="{00000000-0005-0000-0000-00001A300000}"/>
    <cellStyle name="Note 8 2 2 4 3 2" xfId="12472" xr:uid="{00000000-0005-0000-0000-00001B300000}"/>
    <cellStyle name="Note 8 2 2 4 4" xfId="12473" xr:uid="{00000000-0005-0000-0000-00001C300000}"/>
    <cellStyle name="Note 8 2 2 4 4 2" xfId="12474" xr:uid="{00000000-0005-0000-0000-00001D300000}"/>
    <cellStyle name="Note 8 2 2 4 5" xfId="12475" xr:uid="{00000000-0005-0000-0000-00001E300000}"/>
    <cellStyle name="Note 8 2 2 4 5 2" xfId="12476" xr:uid="{00000000-0005-0000-0000-00001F300000}"/>
    <cellStyle name="Note 8 2 2 4 6" xfId="12477" xr:uid="{00000000-0005-0000-0000-000020300000}"/>
    <cellStyle name="Note 8 2 2 4 6 2" xfId="12478" xr:uid="{00000000-0005-0000-0000-000021300000}"/>
    <cellStyle name="Note 8 2 2 4 7" xfId="12479" xr:uid="{00000000-0005-0000-0000-000022300000}"/>
    <cellStyle name="Note 8 2 2 4 7 2" xfId="12480" xr:uid="{00000000-0005-0000-0000-000023300000}"/>
    <cellStyle name="Note 8 2 2 4 8" xfId="12481" xr:uid="{00000000-0005-0000-0000-000024300000}"/>
    <cellStyle name="Note 8 2 2 4 8 2" xfId="12482" xr:uid="{00000000-0005-0000-0000-000025300000}"/>
    <cellStyle name="Note 8 2 2 4 9" xfId="12483" xr:uid="{00000000-0005-0000-0000-000026300000}"/>
    <cellStyle name="Note 8 2 2 4 9 2" xfId="12484" xr:uid="{00000000-0005-0000-0000-000027300000}"/>
    <cellStyle name="Note 8 2 2 5" xfId="12485" xr:uid="{00000000-0005-0000-0000-000028300000}"/>
    <cellStyle name="Note 8 2 2 5 10" xfId="12486" xr:uid="{00000000-0005-0000-0000-000029300000}"/>
    <cellStyle name="Note 8 2 2 5 10 2" xfId="12487" xr:uid="{00000000-0005-0000-0000-00002A300000}"/>
    <cellStyle name="Note 8 2 2 5 11" xfId="12488" xr:uid="{00000000-0005-0000-0000-00002B300000}"/>
    <cellStyle name="Note 8 2 2 5 11 2" xfId="12489" xr:uid="{00000000-0005-0000-0000-00002C300000}"/>
    <cellStyle name="Note 8 2 2 5 12" xfId="12490" xr:uid="{00000000-0005-0000-0000-00002D300000}"/>
    <cellStyle name="Note 8 2 2 5 12 2" xfId="12491" xr:uid="{00000000-0005-0000-0000-00002E300000}"/>
    <cellStyle name="Note 8 2 2 5 13" xfId="12492" xr:uid="{00000000-0005-0000-0000-00002F300000}"/>
    <cellStyle name="Note 8 2 2 5 13 2" xfId="12493" xr:uid="{00000000-0005-0000-0000-000030300000}"/>
    <cellStyle name="Note 8 2 2 5 14" xfId="12494" xr:uid="{00000000-0005-0000-0000-000031300000}"/>
    <cellStyle name="Note 8 2 2 5 14 2" xfId="12495" xr:uid="{00000000-0005-0000-0000-000032300000}"/>
    <cellStyle name="Note 8 2 2 5 15" xfId="12496" xr:uid="{00000000-0005-0000-0000-000033300000}"/>
    <cellStyle name="Note 8 2 2 5 15 2" xfId="12497" xr:uid="{00000000-0005-0000-0000-000034300000}"/>
    <cellStyle name="Note 8 2 2 5 16" xfId="12498" xr:uid="{00000000-0005-0000-0000-000035300000}"/>
    <cellStyle name="Note 8 2 2 5 2" xfId="12499" xr:uid="{00000000-0005-0000-0000-000036300000}"/>
    <cellStyle name="Note 8 2 2 5 2 2" xfId="12500" xr:uid="{00000000-0005-0000-0000-000037300000}"/>
    <cellStyle name="Note 8 2 2 5 3" xfId="12501" xr:uid="{00000000-0005-0000-0000-000038300000}"/>
    <cellStyle name="Note 8 2 2 5 3 2" xfId="12502" xr:uid="{00000000-0005-0000-0000-000039300000}"/>
    <cellStyle name="Note 8 2 2 5 4" xfId="12503" xr:uid="{00000000-0005-0000-0000-00003A300000}"/>
    <cellStyle name="Note 8 2 2 5 4 2" xfId="12504" xr:uid="{00000000-0005-0000-0000-00003B300000}"/>
    <cellStyle name="Note 8 2 2 5 5" xfId="12505" xr:uid="{00000000-0005-0000-0000-00003C300000}"/>
    <cellStyle name="Note 8 2 2 5 5 2" xfId="12506" xr:uid="{00000000-0005-0000-0000-00003D300000}"/>
    <cellStyle name="Note 8 2 2 5 6" xfId="12507" xr:uid="{00000000-0005-0000-0000-00003E300000}"/>
    <cellStyle name="Note 8 2 2 5 6 2" xfId="12508" xr:uid="{00000000-0005-0000-0000-00003F300000}"/>
    <cellStyle name="Note 8 2 2 5 7" xfId="12509" xr:uid="{00000000-0005-0000-0000-000040300000}"/>
    <cellStyle name="Note 8 2 2 5 7 2" xfId="12510" xr:uid="{00000000-0005-0000-0000-000041300000}"/>
    <cellStyle name="Note 8 2 2 5 8" xfId="12511" xr:uid="{00000000-0005-0000-0000-000042300000}"/>
    <cellStyle name="Note 8 2 2 5 8 2" xfId="12512" xr:uid="{00000000-0005-0000-0000-000043300000}"/>
    <cellStyle name="Note 8 2 2 5 9" xfId="12513" xr:uid="{00000000-0005-0000-0000-000044300000}"/>
    <cellStyle name="Note 8 2 2 5 9 2" xfId="12514" xr:uid="{00000000-0005-0000-0000-000045300000}"/>
    <cellStyle name="Note 8 2 2 6" xfId="12515" xr:uid="{00000000-0005-0000-0000-000046300000}"/>
    <cellStyle name="Note 8 2 2 6 10" xfId="12516" xr:uid="{00000000-0005-0000-0000-000047300000}"/>
    <cellStyle name="Note 8 2 2 6 10 2" xfId="12517" xr:uid="{00000000-0005-0000-0000-000048300000}"/>
    <cellStyle name="Note 8 2 2 6 11" xfId="12518" xr:uid="{00000000-0005-0000-0000-000049300000}"/>
    <cellStyle name="Note 8 2 2 6 11 2" xfId="12519" xr:uid="{00000000-0005-0000-0000-00004A300000}"/>
    <cellStyle name="Note 8 2 2 6 12" xfId="12520" xr:uid="{00000000-0005-0000-0000-00004B300000}"/>
    <cellStyle name="Note 8 2 2 6 12 2" xfId="12521" xr:uid="{00000000-0005-0000-0000-00004C300000}"/>
    <cellStyle name="Note 8 2 2 6 13" xfId="12522" xr:uid="{00000000-0005-0000-0000-00004D300000}"/>
    <cellStyle name="Note 8 2 2 6 13 2" xfId="12523" xr:uid="{00000000-0005-0000-0000-00004E300000}"/>
    <cellStyle name="Note 8 2 2 6 14" xfId="12524" xr:uid="{00000000-0005-0000-0000-00004F300000}"/>
    <cellStyle name="Note 8 2 2 6 14 2" xfId="12525" xr:uid="{00000000-0005-0000-0000-000050300000}"/>
    <cellStyle name="Note 8 2 2 6 15" xfId="12526" xr:uid="{00000000-0005-0000-0000-000051300000}"/>
    <cellStyle name="Note 8 2 2 6 2" xfId="12527" xr:uid="{00000000-0005-0000-0000-000052300000}"/>
    <cellStyle name="Note 8 2 2 6 2 2" xfId="12528" xr:uid="{00000000-0005-0000-0000-000053300000}"/>
    <cellStyle name="Note 8 2 2 6 3" xfId="12529" xr:uid="{00000000-0005-0000-0000-000054300000}"/>
    <cellStyle name="Note 8 2 2 6 3 2" xfId="12530" xr:uid="{00000000-0005-0000-0000-000055300000}"/>
    <cellStyle name="Note 8 2 2 6 4" xfId="12531" xr:uid="{00000000-0005-0000-0000-000056300000}"/>
    <cellStyle name="Note 8 2 2 6 4 2" xfId="12532" xr:uid="{00000000-0005-0000-0000-000057300000}"/>
    <cellStyle name="Note 8 2 2 6 5" xfId="12533" xr:uid="{00000000-0005-0000-0000-000058300000}"/>
    <cellStyle name="Note 8 2 2 6 5 2" xfId="12534" xr:uid="{00000000-0005-0000-0000-000059300000}"/>
    <cellStyle name="Note 8 2 2 6 6" xfId="12535" xr:uid="{00000000-0005-0000-0000-00005A300000}"/>
    <cellStyle name="Note 8 2 2 6 6 2" xfId="12536" xr:uid="{00000000-0005-0000-0000-00005B300000}"/>
    <cellStyle name="Note 8 2 2 6 7" xfId="12537" xr:uid="{00000000-0005-0000-0000-00005C300000}"/>
    <cellStyle name="Note 8 2 2 6 7 2" xfId="12538" xr:uid="{00000000-0005-0000-0000-00005D300000}"/>
    <cellStyle name="Note 8 2 2 6 8" xfId="12539" xr:uid="{00000000-0005-0000-0000-00005E300000}"/>
    <cellStyle name="Note 8 2 2 6 8 2" xfId="12540" xr:uid="{00000000-0005-0000-0000-00005F300000}"/>
    <cellStyle name="Note 8 2 2 6 9" xfId="12541" xr:uid="{00000000-0005-0000-0000-000060300000}"/>
    <cellStyle name="Note 8 2 2 6 9 2" xfId="12542" xr:uid="{00000000-0005-0000-0000-000061300000}"/>
    <cellStyle name="Note 8 2 2 7" xfId="12543" xr:uid="{00000000-0005-0000-0000-000062300000}"/>
    <cellStyle name="Note 8 2 2 7 2" xfId="12544" xr:uid="{00000000-0005-0000-0000-000063300000}"/>
    <cellStyle name="Note 8 2 2 8" xfId="12545" xr:uid="{00000000-0005-0000-0000-000064300000}"/>
    <cellStyle name="Note 8 2 2 8 2" xfId="12546" xr:uid="{00000000-0005-0000-0000-000065300000}"/>
    <cellStyle name="Note 8 2 2 9" xfId="12547" xr:uid="{00000000-0005-0000-0000-000066300000}"/>
    <cellStyle name="Note 8 2 2 9 2" xfId="12548" xr:uid="{00000000-0005-0000-0000-000067300000}"/>
    <cellStyle name="Note 8 2 20" xfId="12549" xr:uid="{00000000-0005-0000-0000-000068300000}"/>
    <cellStyle name="Note 8 2 20 2" xfId="12550" xr:uid="{00000000-0005-0000-0000-000069300000}"/>
    <cellStyle name="Note 8 2 21" xfId="12551" xr:uid="{00000000-0005-0000-0000-00006A300000}"/>
    <cellStyle name="Note 8 2 21 2" xfId="12552" xr:uid="{00000000-0005-0000-0000-00006B300000}"/>
    <cellStyle name="Note 8 2 22" xfId="12553" xr:uid="{00000000-0005-0000-0000-00006C300000}"/>
    <cellStyle name="Note 8 2 22 2" xfId="12554" xr:uid="{00000000-0005-0000-0000-00006D300000}"/>
    <cellStyle name="Note 8 2 23" xfId="12555" xr:uid="{00000000-0005-0000-0000-00006E300000}"/>
    <cellStyle name="Note 8 2 23 2" xfId="12556" xr:uid="{00000000-0005-0000-0000-00006F300000}"/>
    <cellStyle name="Note 8 2 24" xfId="12557" xr:uid="{00000000-0005-0000-0000-000070300000}"/>
    <cellStyle name="Note 8 2 24 2" xfId="12558" xr:uid="{00000000-0005-0000-0000-000071300000}"/>
    <cellStyle name="Note 8 2 25" xfId="12559" xr:uid="{00000000-0005-0000-0000-000072300000}"/>
    <cellStyle name="Note 8 2 25 2" xfId="12560" xr:uid="{00000000-0005-0000-0000-000073300000}"/>
    <cellStyle name="Note 8 2 26" xfId="12561" xr:uid="{00000000-0005-0000-0000-000074300000}"/>
    <cellStyle name="Note 8 2 26 2" xfId="12562" xr:uid="{00000000-0005-0000-0000-000075300000}"/>
    <cellStyle name="Note 8 2 27" xfId="12563" xr:uid="{00000000-0005-0000-0000-000076300000}"/>
    <cellStyle name="Note 8 2 3" xfId="12564" xr:uid="{00000000-0005-0000-0000-000077300000}"/>
    <cellStyle name="Note 8 2 3 10" xfId="12565" xr:uid="{00000000-0005-0000-0000-000078300000}"/>
    <cellStyle name="Note 8 2 3 10 2" xfId="12566" xr:uid="{00000000-0005-0000-0000-000079300000}"/>
    <cellStyle name="Note 8 2 3 11" xfId="12567" xr:uid="{00000000-0005-0000-0000-00007A300000}"/>
    <cellStyle name="Note 8 2 3 11 2" xfId="12568" xr:uid="{00000000-0005-0000-0000-00007B300000}"/>
    <cellStyle name="Note 8 2 3 12" xfId="12569" xr:uid="{00000000-0005-0000-0000-00007C300000}"/>
    <cellStyle name="Note 8 2 3 12 2" xfId="12570" xr:uid="{00000000-0005-0000-0000-00007D300000}"/>
    <cellStyle name="Note 8 2 3 13" xfId="12571" xr:uid="{00000000-0005-0000-0000-00007E300000}"/>
    <cellStyle name="Note 8 2 3 13 2" xfId="12572" xr:uid="{00000000-0005-0000-0000-00007F300000}"/>
    <cellStyle name="Note 8 2 3 14" xfId="12573" xr:uid="{00000000-0005-0000-0000-000080300000}"/>
    <cellStyle name="Note 8 2 3 14 2" xfId="12574" xr:uid="{00000000-0005-0000-0000-000081300000}"/>
    <cellStyle name="Note 8 2 3 15" xfId="12575" xr:uid="{00000000-0005-0000-0000-000082300000}"/>
    <cellStyle name="Note 8 2 3 15 2" xfId="12576" xr:uid="{00000000-0005-0000-0000-000083300000}"/>
    <cellStyle name="Note 8 2 3 16" xfId="12577" xr:uid="{00000000-0005-0000-0000-000084300000}"/>
    <cellStyle name="Note 8 2 3 16 2" xfId="12578" xr:uid="{00000000-0005-0000-0000-000085300000}"/>
    <cellStyle name="Note 8 2 3 17" xfId="12579" xr:uid="{00000000-0005-0000-0000-000086300000}"/>
    <cellStyle name="Note 8 2 3 17 2" xfId="12580" xr:uid="{00000000-0005-0000-0000-000087300000}"/>
    <cellStyle name="Note 8 2 3 18" xfId="12581" xr:uid="{00000000-0005-0000-0000-000088300000}"/>
    <cellStyle name="Note 8 2 3 18 2" xfId="12582" xr:uid="{00000000-0005-0000-0000-000089300000}"/>
    <cellStyle name="Note 8 2 3 19" xfId="12583" xr:uid="{00000000-0005-0000-0000-00008A300000}"/>
    <cellStyle name="Note 8 2 3 19 2" xfId="12584" xr:uid="{00000000-0005-0000-0000-00008B300000}"/>
    <cellStyle name="Note 8 2 3 2" xfId="12585" xr:uid="{00000000-0005-0000-0000-00008C300000}"/>
    <cellStyle name="Note 8 2 3 2 10" xfId="12586" xr:uid="{00000000-0005-0000-0000-00008D300000}"/>
    <cellStyle name="Note 8 2 3 2 10 2" xfId="12587" xr:uid="{00000000-0005-0000-0000-00008E300000}"/>
    <cellStyle name="Note 8 2 3 2 11" xfId="12588" xr:uid="{00000000-0005-0000-0000-00008F300000}"/>
    <cellStyle name="Note 8 2 3 2 11 2" xfId="12589" xr:uid="{00000000-0005-0000-0000-000090300000}"/>
    <cellStyle name="Note 8 2 3 2 12" xfId="12590" xr:uid="{00000000-0005-0000-0000-000091300000}"/>
    <cellStyle name="Note 8 2 3 2 12 2" xfId="12591" xr:uid="{00000000-0005-0000-0000-000092300000}"/>
    <cellStyle name="Note 8 2 3 2 13" xfId="12592" xr:uid="{00000000-0005-0000-0000-000093300000}"/>
    <cellStyle name="Note 8 2 3 2 13 2" xfId="12593" xr:uid="{00000000-0005-0000-0000-000094300000}"/>
    <cellStyle name="Note 8 2 3 2 14" xfId="12594" xr:uid="{00000000-0005-0000-0000-000095300000}"/>
    <cellStyle name="Note 8 2 3 2 14 2" xfId="12595" xr:uid="{00000000-0005-0000-0000-000096300000}"/>
    <cellStyle name="Note 8 2 3 2 15" xfId="12596" xr:uid="{00000000-0005-0000-0000-000097300000}"/>
    <cellStyle name="Note 8 2 3 2 15 2" xfId="12597" xr:uid="{00000000-0005-0000-0000-000098300000}"/>
    <cellStyle name="Note 8 2 3 2 16" xfId="12598" xr:uid="{00000000-0005-0000-0000-000099300000}"/>
    <cellStyle name="Note 8 2 3 2 16 2" xfId="12599" xr:uid="{00000000-0005-0000-0000-00009A300000}"/>
    <cellStyle name="Note 8 2 3 2 17" xfId="12600" xr:uid="{00000000-0005-0000-0000-00009B300000}"/>
    <cellStyle name="Note 8 2 3 2 17 2" xfId="12601" xr:uid="{00000000-0005-0000-0000-00009C300000}"/>
    <cellStyle name="Note 8 2 3 2 18" xfId="12602" xr:uid="{00000000-0005-0000-0000-00009D300000}"/>
    <cellStyle name="Note 8 2 3 2 18 2" xfId="12603" xr:uid="{00000000-0005-0000-0000-00009E300000}"/>
    <cellStyle name="Note 8 2 3 2 19" xfId="12604" xr:uid="{00000000-0005-0000-0000-00009F300000}"/>
    <cellStyle name="Note 8 2 3 2 2" xfId="12605" xr:uid="{00000000-0005-0000-0000-0000A0300000}"/>
    <cellStyle name="Note 8 2 3 2 2 2" xfId="12606" xr:uid="{00000000-0005-0000-0000-0000A1300000}"/>
    <cellStyle name="Note 8 2 3 2 3" xfId="12607" xr:uid="{00000000-0005-0000-0000-0000A2300000}"/>
    <cellStyle name="Note 8 2 3 2 3 2" xfId="12608" xr:uid="{00000000-0005-0000-0000-0000A3300000}"/>
    <cellStyle name="Note 8 2 3 2 4" xfId="12609" xr:uid="{00000000-0005-0000-0000-0000A4300000}"/>
    <cellStyle name="Note 8 2 3 2 4 2" xfId="12610" xr:uid="{00000000-0005-0000-0000-0000A5300000}"/>
    <cellStyle name="Note 8 2 3 2 5" xfId="12611" xr:uid="{00000000-0005-0000-0000-0000A6300000}"/>
    <cellStyle name="Note 8 2 3 2 5 2" xfId="12612" xr:uid="{00000000-0005-0000-0000-0000A7300000}"/>
    <cellStyle name="Note 8 2 3 2 6" xfId="12613" xr:uid="{00000000-0005-0000-0000-0000A8300000}"/>
    <cellStyle name="Note 8 2 3 2 6 2" xfId="12614" xr:uid="{00000000-0005-0000-0000-0000A9300000}"/>
    <cellStyle name="Note 8 2 3 2 7" xfId="12615" xr:uid="{00000000-0005-0000-0000-0000AA300000}"/>
    <cellStyle name="Note 8 2 3 2 7 2" xfId="12616" xr:uid="{00000000-0005-0000-0000-0000AB300000}"/>
    <cellStyle name="Note 8 2 3 2 8" xfId="12617" xr:uid="{00000000-0005-0000-0000-0000AC300000}"/>
    <cellStyle name="Note 8 2 3 2 8 2" xfId="12618" xr:uid="{00000000-0005-0000-0000-0000AD300000}"/>
    <cellStyle name="Note 8 2 3 2 9" xfId="12619" xr:uid="{00000000-0005-0000-0000-0000AE300000}"/>
    <cellStyle name="Note 8 2 3 2 9 2" xfId="12620" xr:uid="{00000000-0005-0000-0000-0000AF300000}"/>
    <cellStyle name="Note 8 2 3 20" xfId="12621" xr:uid="{00000000-0005-0000-0000-0000B0300000}"/>
    <cellStyle name="Note 8 2 3 3" xfId="12622" xr:uid="{00000000-0005-0000-0000-0000B1300000}"/>
    <cellStyle name="Note 8 2 3 3 10" xfId="12623" xr:uid="{00000000-0005-0000-0000-0000B2300000}"/>
    <cellStyle name="Note 8 2 3 3 10 2" xfId="12624" xr:uid="{00000000-0005-0000-0000-0000B3300000}"/>
    <cellStyle name="Note 8 2 3 3 11" xfId="12625" xr:uid="{00000000-0005-0000-0000-0000B4300000}"/>
    <cellStyle name="Note 8 2 3 3 11 2" xfId="12626" xr:uid="{00000000-0005-0000-0000-0000B5300000}"/>
    <cellStyle name="Note 8 2 3 3 12" xfId="12627" xr:uid="{00000000-0005-0000-0000-0000B6300000}"/>
    <cellStyle name="Note 8 2 3 3 12 2" xfId="12628" xr:uid="{00000000-0005-0000-0000-0000B7300000}"/>
    <cellStyle name="Note 8 2 3 3 13" xfId="12629" xr:uid="{00000000-0005-0000-0000-0000B8300000}"/>
    <cellStyle name="Note 8 2 3 3 13 2" xfId="12630" xr:uid="{00000000-0005-0000-0000-0000B9300000}"/>
    <cellStyle name="Note 8 2 3 3 14" xfId="12631" xr:uid="{00000000-0005-0000-0000-0000BA300000}"/>
    <cellStyle name="Note 8 2 3 3 14 2" xfId="12632" xr:uid="{00000000-0005-0000-0000-0000BB300000}"/>
    <cellStyle name="Note 8 2 3 3 15" xfId="12633" xr:uid="{00000000-0005-0000-0000-0000BC300000}"/>
    <cellStyle name="Note 8 2 3 3 15 2" xfId="12634" xr:uid="{00000000-0005-0000-0000-0000BD300000}"/>
    <cellStyle name="Note 8 2 3 3 16" xfId="12635" xr:uid="{00000000-0005-0000-0000-0000BE300000}"/>
    <cellStyle name="Note 8 2 3 3 16 2" xfId="12636" xr:uid="{00000000-0005-0000-0000-0000BF300000}"/>
    <cellStyle name="Note 8 2 3 3 17" xfId="12637" xr:uid="{00000000-0005-0000-0000-0000C0300000}"/>
    <cellStyle name="Note 8 2 3 3 17 2" xfId="12638" xr:uid="{00000000-0005-0000-0000-0000C1300000}"/>
    <cellStyle name="Note 8 2 3 3 18" xfId="12639" xr:uid="{00000000-0005-0000-0000-0000C2300000}"/>
    <cellStyle name="Note 8 2 3 3 18 2" xfId="12640" xr:uid="{00000000-0005-0000-0000-0000C3300000}"/>
    <cellStyle name="Note 8 2 3 3 19" xfId="12641" xr:uid="{00000000-0005-0000-0000-0000C4300000}"/>
    <cellStyle name="Note 8 2 3 3 2" xfId="12642" xr:uid="{00000000-0005-0000-0000-0000C5300000}"/>
    <cellStyle name="Note 8 2 3 3 2 2" xfId="12643" xr:uid="{00000000-0005-0000-0000-0000C6300000}"/>
    <cellStyle name="Note 8 2 3 3 3" xfId="12644" xr:uid="{00000000-0005-0000-0000-0000C7300000}"/>
    <cellStyle name="Note 8 2 3 3 3 2" xfId="12645" xr:uid="{00000000-0005-0000-0000-0000C8300000}"/>
    <cellStyle name="Note 8 2 3 3 4" xfId="12646" xr:uid="{00000000-0005-0000-0000-0000C9300000}"/>
    <cellStyle name="Note 8 2 3 3 4 2" xfId="12647" xr:uid="{00000000-0005-0000-0000-0000CA300000}"/>
    <cellStyle name="Note 8 2 3 3 5" xfId="12648" xr:uid="{00000000-0005-0000-0000-0000CB300000}"/>
    <cellStyle name="Note 8 2 3 3 5 2" xfId="12649" xr:uid="{00000000-0005-0000-0000-0000CC300000}"/>
    <cellStyle name="Note 8 2 3 3 6" xfId="12650" xr:uid="{00000000-0005-0000-0000-0000CD300000}"/>
    <cellStyle name="Note 8 2 3 3 6 2" xfId="12651" xr:uid="{00000000-0005-0000-0000-0000CE300000}"/>
    <cellStyle name="Note 8 2 3 3 7" xfId="12652" xr:uid="{00000000-0005-0000-0000-0000CF300000}"/>
    <cellStyle name="Note 8 2 3 3 7 2" xfId="12653" xr:uid="{00000000-0005-0000-0000-0000D0300000}"/>
    <cellStyle name="Note 8 2 3 3 8" xfId="12654" xr:uid="{00000000-0005-0000-0000-0000D1300000}"/>
    <cellStyle name="Note 8 2 3 3 8 2" xfId="12655" xr:uid="{00000000-0005-0000-0000-0000D2300000}"/>
    <cellStyle name="Note 8 2 3 3 9" xfId="12656" xr:uid="{00000000-0005-0000-0000-0000D3300000}"/>
    <cellStyle name="Note 8 2 3 3 9 2" xfId="12657" xr:uid="{00000000-0005-0000-0000-0000D4300000}"/>
    <cellStyle name="Note 8 2 3 4" xfId="12658" xr:uid="{00000000-0005-0000-0000-0000D5300000}"/>
    <cellStyle name="Note 8 2 3 4 10" xfId="12659" xr:uid="{00000000-0005-0000-0000-0000D6300000}"/>
    <cellStyle name="Note 8 2 3 4 10 2" xfId="12660" xr:uid="{00000000-0005-0000-0000-0000D7300000}"/>
    <cellStyle name="Note 8 2 3 4 11" xfId="12661" xr:uid="{00000000-0005-0000-0000-0000D8300000}"/>
    <cellStyle name="Note 8 2 3 4 11 2" xfId="12662" xr:uid="{00000000-0005-0000-0000-0000D9300000}"/>
    <cellStyle name="Note 8 2 3 4 12" xfId="12663" xr:uid="{00000000-0005-0000-0000-0000DA300000}"/>
    <cellStyle name="Note 8 2 3 4 12 2" xfId="12664" xr:uid="{00000000-0005-0000-0000-0000DB300000}"/>
    <cellStyle name="Note 8 2 3 4 13" xfId="12665" xr:uid="{00000000-0005-0000-0000-0000DC300000}"/>
    <cellStyle name="Note 8 2 3 4 13 2" xfId="12666" xr:uid="{00000000-0005-0000-0000-0000DD300000}"/>
    <cellStyle name="Note 8 2 3 4 14" xfId="12667" xr:uid="{00000000-0005-0000-0000-0000DE300000}"/>
    <cellStyle name="Note 8 2 3 4 14 2" xfId="12668" xr:uid="{00000000-0005-0000-0000-0000DF300000}"/>
    <cellStyle name="Note 8 2 3 4 15" xfId="12669" xr:uid="{00000000-0005-0000-0000-0000E0300000}"/>
    <cellStyle name="Note 8 2 3 4 15 2" xfId="12670" xr:uid="{00000000-0005-0000-0000-0000E1300000}"/>
    <cellStyle name="Note 8 2 3 4 16" xfId="12671" xr:uid="{00000000-0005-0000-0000-0000E2300000}"/>
    <cellStyle name="Note 8 2 3 4 2" xfId="12672" xr:uid="{00000000-0005-0000-0000-0000E3300000}"/>
    <cellStyle name="Note 8 2 3 4 2 2" xfId="12673" xr:uid="{00000000-0005-0000-0000-0000E4300000}"/>
    <cellStyle name="Note 8 2 3 4 3" xfId="12674" xr:uid="{00000000-0005-0000-0000-0000E5300000}"/>
    <cellStyle name="Note 8 2 3 4 3 2" xfId="12675" xr:uid="{00000000-0005-0000-0000-0000E6300000}"/>
    <cellStyle name="Note 8 2 3 4 4" xfId="12676" xr:uid="{00000000-0005-0000-0000-0000E7300000}"/>
    <cellStyle name="Note 8 2 3 4 4 2" xfId="12677" xr:uid="{00000000-0005-0000-0000-0000E8300000}"/>
    <cellStyle name="Note 8 2 3 4 5" xfId="12678" xr:uid="{00000000-0005-0000-0000-0000E9300000}"/>
    <cellStyle name="Note 8 2 3 4 5 2" xfId="12679" xr:uid="{00000000-0005-0000-0000-0000EA300000}"/>
    <cellStyle name="Note 8 2 3 4 6" xfId="12680" xr:uid="{00000000-0005-0000-0000-0000EB300000}"/>
    <cellStyle name="Note 8 2 3 4 6 2" xfId="12681" xr:uid="{00000000-0005-0000-0000-0000EC300000}"/>
    <cellStyle name="Note 8 2 3 4 7" xfId="12682" xr:uid="{00000000-0005-0000-0000-0000ED300000}"/>
    <cellStyle name="Note 8 2 3 4 7 2" xfId="12683" xr:uid="{00000000-0005-0000-0000-0000EE300000}"/>
    <cellStyle name="Note 8 2 3 4 8" xfId="12684" xr:uid="{00000000-0005-0000-0000-0000EF300000}"/>
    <cellStyle name="Note 8 2 3 4 8 2" xfId="12685" xr:uid="{00000000-0005-0000-0000-0000F0300000}"/>
    <cellStyle name="Note 8 2 3 4 9" xfId="12686" xr:uid="{00000000-0005-0000-0000-0000F1300000}"/>
    <cellStyle name="Note 8 2 3 4 9 2" xfId="12687" xr:uid="{00000000-0005-0000-0000-0000F2300000}"/>
    <cellStyle name="Note 8 2 3 5" xfId="12688" xr:uid="{00000000-0005-0000-0000-0000F3300000}"/>
    <cellStyle name="Note 8 2 3 5 10" xfId="12689" xr:uid="{00000000-0005-0000-0000-0000F4300000}"/>
    <cellStyle name="Note 8 2 3 5 10 2" xfId="12690" xr:uid="{00000000-0005-0000-0000-0000F5300000}"/>
    <cellStyle name="Note 8 2 3 5 11" xfId="12691" xr:uid="{00000000-0005-0000-0000-0000F6300000}"/>
    <cellStyle name="Note 8 2 3 5 11 2" xfId="12692" xr:uid="{00000000-0005-0000-0000-0000F7300000}"/>
    <cellStyle name="Note 8 2 3 5 12" xfId="12693" xr:uid="{00000000-0005-0000-0000-0000F8300000}"/>
    <cellStyle name="Note 8 2 3 5 12 2" xfId="12694" xr:uid="{00000000-0005-0000-0000-0000F9300000}"/>
    <cellStyle name="Note 8 2 3 5 13" xfId="12695" xr:uid="{00000000-0005-0000-0000-0000FA300000}"/>
    <cellStyle name="Note 8 2 3 5 13 2" xfId="12696" xr:uid="{00000000-0005-0000-0000-0000FB300000}"/>
    <cellStyle name="Note 8 2 3 5 14" xfId="12697" xr:uid="{00000000-0005-0000-0000-0000FC300000}"/>
    <cellStyle name="Note 8 2 3 5 14 2" xfId="12698" xr:uid="{00000000-0005-0000-0000-0000FD300000}"/>
    <cellStyle name="Note 8 2 3 5 15" xfId="12699" xr:uid="{00000000-0005-0000-0000-0000FE300000}"/>
    <cellStyle name="Note 8 2 3 5 15 2" xfId="12700" xr:uid="{00000000-0005-0000-0000-0000FF300000}"/>
    <cellStyle name="Note 8 2 3 5 16" xfId="12701" xr:uid="{00000000-0005-0000-0000-000000310000}"/>
    <cellStyle name="Note 8 2 3 5 2" xfId="12702" xr:uid="{00000000-0005-0000-0000-000001310000}"/>
    <cellStyle name="Note 8 2 3 5 2 2" xfId="12703" xr:uid="{00000000-0005-0000-0000-000002310000}"/>
    <cellStyle name="Note 8 2 3 5 3" xfId="12704" xr:uid="{00000000-0005-0000-0000-000003310000}"/>
    <cellStyle name="Note 8 2 3 5 3 2" xfId="12705" xr:uid="{00000000-0005-0000-0000-000004310000}"/>
    <cellStyle name="Note 8 2 3 5 4" xfId="12706" xr:uid="{00000000-0005-0000-0000-000005310000}"/>
    <cellStyle name="Note 8 2 3 5 4 2" xfId="12707" xr:uid="{00000000-0005-0000-0000-000006310000}"/>
    <cellStyle name="Note 8 2 3 5 5" xfId="12708" xr:uid="{00000000-0005-0000-0000-000007310000}"/>
    <cellStyle name="Note 8 2 3 5 5 2" xfId="12709" xr:uid="{00000000-0005-0000-0000-000008310000}"/>
    <cellStyle name="Note 8 2 3 5 6" xfId="12710" xr:uid="{00000000-0005-0000-0000-000009310000}"/>
    <cellStyle name="Note 8 2 3 5 6 2" xfId="12711" xr:uid="{00000000-0005-0000-0000-00000A310000}"/>
    <cellStyle name="Note 8 2 3 5 7" xfId="12712" xr:uid="{00000000-0005-0000-0000-00000B310000}"/>
    <cellStyle name="Note 8 2 3 5 7 2" xfId="12713" xr:uid="{00000000-0005-0000-0000-00000C310000}"/>
    <cellStyle name="Note 8 2 3 5 8" xfId="12714" xr:uid="{00000000-0005-0000-0000-00000D310000}"/>
    <cellStyle name="Note 8 2 3 5 8 2" xfId="12715" xr:uid="{00000000-0005-0000-0000-00000E310000}"/>
    <cellStyle name="Note 8 2 3 5 9" xfId="12716" xr:uid="{00000000-0005-0000-0000-00000F310000}"/>
    <cellStyle name="Note 8 2 3 5 9 2" xfId="12717" xr:uid="{00000000-0005-0000-0000-000010310000}"/>
    <cellStyle name="Note 8 2 3 6" xfId="12718" xr:uid="{00000000-0005-0000-0000-000011310000}"/>
    <cellStyle name="Note 8 2 3 6 10" xfId="12719" xr:uid="{00000000-0005-0000-0000-000012310000}"/>
    <cellStyle name="Note 8 2 3 6 10 2" xfId="12720" xr:uid="{00000000-0005-0000-0000-000013310000}"/>
    <cellStyle name="Note 8 2 3 6 11" xfId="12721" xr:uid="{00000000-0005-0000-0000-000014310000}"/>
    <cellStyle name="Note 8 2 3 6 11 2" xfId="12722" xr:uid="{00000000-0005-0000-0000-000015310000}"/>
    <cellStyle name="Note 8 2 3 6 12" xfId="12723" xr:uid="{00000000-0005-0000-0000-000016310000}"/>
    <cellStyle name="Note 8 2 3 6 12 2" xfId="12724" xr:uid="{00000000-0005-0000-0000-000017310000}"/>
    <cellStyle name="Note 8 2 3 6 13" xfId="12725" xr:uid="{00000000-0005-0000-0000-000018310000}"/>
    <cellStyle name="Note 8 2 3 6 13 2" xfId="12726" xr:uid="{00000000-0005-0000-0000-000019310000}"/>
    <cellStyle name="Note 8 2 3 6 14" xfId="12727" xr:uid="{00000000-0005-0000-0000-00001A310000}"/>
    <cellStyle name="Note 8 2 3 6 14 2" xfId="12728" xr:uid="{00000000-0005-0000-0000-00001B310000}"/>
    <cellStyle name="Note 8 2 3 6 15" xfId="12729" xr:uid="{00000000-0005-0000-0000-00001C310000}"/>
    <cellStyle name="Note 8 2 3 6 2" xfId="12730" xr:uid="{00000000-0005-0000-0000-00001D310000}"/>
    <cellStyle name="Note 8 2 3 6 2 2" xfId="12731" xr:uid="{00000000-0005-0000-0000-00001E310000}"/>
    <cellStyle name="Note 8 2 3 6 3" xfId="12732" xr:uid="{00000000-0005-0000-0000-00001F310000}"/>
    <cellStyle name="Note 8 2 3 6 3 2" xfId="12733" xr:uid="{00000000-0005-0000-0000-000020310000}"/>
    <cellStyle name="Note 8 2 3 6 4" xfId="12734" xr:uid="{00000000-0005-0000-0000-000021310000}"/>
    <cellStyle name="Note 8 2 3 6 4 2" xfId="12735" xr:uid="{00000000-0005-0000-0000-000022310000}"/>
    <cellStyle name="Note 8 2 3 6 5" xfId="12736" xr:uid="{00000000-0005-0000-0000-000023310000}"/>
    <cellStyle name="Note 8 2 3 6 5 2" xfId="12737" xr:uid="{00000000-0005-0000-0000-000024310000}"/>
    <cellStyle name="Note 8 2 3 6 6" xfId="12738" xr:uid="{00000000-0005-0000-0000-000025310000}"/>
    <cellStyle name="Note 8 2 3 6 6 2" xfId="12739" xr:uid="{00000000-0005-0000-0000-000026310000}"/>
    <cellStyle name="Note 8 2 3 6 7" xfId="12740" xr:uid="{00000000-0005-0000-0000-000027310000}"/>
    <cellStyle name="Note 8 2 3 6 7 2" xfId="12741" xr:uid="{00000000-0005-0000-0000-000028310000}"/>
    <cellStyle name="Note 8 2 3 6 8" xfId="12742" xr:uid="{00000000-0005-0000-0000-000029310000}"/>
    <cellStyle name="Note 8 2 3 6 8 2" xfId="12743" xr:uid="{00000000-0005-0000-0000-00002A310000}"/>
    <cellStyle name="Note 8 2 3 6 9" xfId="12744" xr:uid="{00000000-0005-0000-0000-00002B310000}"/>
    <cellStyle name="Note 8 2 3 6 9 2" xfId="12745" xr:uid="{00000000-0005-0000-0000-00002C310000}"/>
    <cellStyle name="Note 8 2 3 7" xfId="12746" xr:uid="{00000000-0005-0000-0000-00002D310000}"/>
    <cellStyle name="Note 8 2 3 7 2" xfId="12747" xr:uid="{00000000-0005-0000-0000-00002E310000}"/>
    <cellStyle name="Note 8 2 3 8" xfId="12748" xr:uid="{00000000-0005-0000-0000-00002F310000}"/>
    <cellStyle name="Note 8 2 3 8 2" xfId="12749" xr:uid="{00000000-0005-0000-0000-000030310000}"/>
    <cellStyle name="Note 8 2 3 9" xfId="12750" xr:uid="{00000000-0005-0000-0000-000031310000}"/>
    <cellStyle name="Note 8 2 3 9 2" xfId="12751" xr:uid="{00000000-0005-0000-0000-000032310000}"/>
    <cellStyle name="Note 8 2 4" xfId="12752" xr:uid="{00000000-0005-0000-0000-000033310000}"/>
    <cellStyle name="Note 8 2 4 10" xfId="12753" xr:uid="{00000000-0005-0000-0000-000034310000}"/>
    <cellStyle name="Note 8 2 4 10 2" xfId="12754" xr:uid="{00000000-0005-0000-0000-000035310000}"/>
    <cellStyle name="Note 8 2 4 11" xfId="12755" xr:uid="{00000000-0005-0000-0000-000036310000}"/>
    <cellStyle name="Note 8 2 4 11 2" xfId="12756" xr:uid="{00000000-0005-0000-0000-000037310000}"/>
    <cellStyle name="Note 8 2 4 12" xfId="12757" xr:uid="{00000000-0005-0000-0000-000038310000}"/>
    <cellStyle name="Note 8 2 4 12 2" xfId="12758" xr:uid="{00000000-0005-0000-0000-000039310000}"/>
    <cellStyle name="Note 8 2 4 13" xfId="12759" xr:uid="{00000000-0005-0000-0000-00003A310000}"/>
    <cellStyle name="Note 8 2 4 13 2" xfId="12760" xr:uid="{00000000-0005-0000-0000-00003B310000}"/>
    <cellStyle name="Note 8 2 4 14" xfId="12761" xr:uid="{00000000-0005-0000-0000-00003C310000}"/>
    <cellStyle name="Note 8 2 4 14 2" xfId="12762" xr:uid="{00000000-0005-0000-0000-00003D310000}"/>
    <cellStyle name="Note 8 2 4 15" xfId="12763" xr:uid="{00000000-0005-0000-0000-00003E310000}"/>
    <cellStyle name="Note 8 2 4 15 2" xfId="12764" xr:uid="{00000000-0005-0000-0000-00003F310000}"/>
    <cellStyle name="Note 8 2 4 16" xfId="12765" xr:uid="{00000000-0005-0000-0000-000040310000}"/>
    <cellStyle name="Note 8 2 4 16 2" xfId="12766" xr:uid="{00000000-0005-0000-0000-000041310000}"/>
    <cellStyle name="Note 8 2 4 17" xfId="12767" xr:uid="{00000000-0005-0000-0000-000042310000}"/>
    <cellStyle name="Note 8 2 4 17 2" xfId="12768" xr:uid="{00000000-0005-0000-0000-000043310000}"/>
    <cellStyle name="Note 8 2 4 18" xfId="12769" xr:uid="{00000000-0005-0000-0000-000044310000}"/>
    <cellStyle name="Note 8 2 4 18 2" xfId="12770" xr:uid="{00000000-0005-0000-0000-000045310000}"/>
    <cellStyle name="Note 8 2 4 19" xfId="12771" xr:uid="{00000000-0005-0000-0000-000046310000}"/>
    <cellStyle name="Note 8 2 4 19 2" xfId="12772" xr:uid="{00000000-0005-0000-0000-000047310000}"/>
    <cellStyle name="Note 8 2 4 2" xfId="12773" xr:uid="{00000000-0005-0000-0000-000048310000}"/>
    <cellStyle name="Note 8 2 4 2 10" xfId="12774" xr:uid="{00000000-0005-0000-0000-000049310000}"/>
    <cellStyle name="Note 8 2 4 2 10 2" xfId="12775" xr:uid="{00000000-0005-0000-0000-00004A310000}"/>
    <cellStyle name="Note 8 2 4 2 11" xfId="12776" xr:uid="{00000000-0005-0000-0000-00004B310000}"/>
    <cellStyle name="Note 8 2 4 2 11 2" xfId="12777" xr:uid="{00000000-0005-0000-0000-00004C310000}"/>
    <cellStyle name="Note 8 2 4 2 12" xfId="12778" xr:uid="{00000000-0005-0000-0000-00004D310000}"/>
    <cellStyle name="Note 8 2 4 2 12 2" xfId="12779" xr:uid="{00000000-0005-0000-0000-00004E310000}"/>
    <cellStyle name="Note 8 2 4 2 13" xfId="12780" xr:uid="{00000000-0005-0000-0000-00004F310000}"/>
    <cellStyle name="Note 8 2 4 2 13 2" xfId="12781" xr:uid="{00000000-0005-0000-0000-000050310000}"/>
    <cellStyle name="Note 8 2 4 2 14" xfId="12782" xr:uid="{00000000-0005-0000-0000-000051310000}"/>
    <cellStyle name="Note 8 2 4 2 14 2" xfId="12783" xr:uid="{00000000-0005-0000-0000-000052310000}"/>
    <cellStyle name="Note 8 2 4 2 15" xfId="12784" xr:uid="{00000000-0005-0000-0000-000053310000}"/>
    <cellStyle name="Note 8 2 4 2 15 2" xfId="12785" xr:uid="{00000000-0005-0000-0000-000054310000}"/>
    <cellStyle name="Note 8 2 4 2 16" xfId="12786" xr:uid="{00000000-0005-0000-0000-000055310000}"/>
    <cellStyle name="Note 8 2 4 2 16 2" xfId="12787" xr:uid="{00000000-0005-0000-0000-000056310000}"/>
    <cellStyle name="Note 8 2 4 2 17" xfId="12788" xr:uid="{00000000-0005-0000-0000-000057310000}"/>
    <cellStyle name="Note 8 2 4 2 17 2" xfId="12789" xr:uid="{00000000-0005-0000-0000-000058310000}"/>
    <cellStyle name="Note 8 2 4 2 18" xfId="12790" xr:uid="{00000000-0005-0000-0000-000059310000}"/>
    <cellStyle name="Note 8 2 4 2 18 2" xfId="12791" xr:uid="{00000000-0005-0000-0000-00005A310000}"/>
    <cellStyle name="Note 8 2 4 2 19" xfId="12792" xr:uid="{00000000-0005-0000-0000-00005B310000}"/>
    <cellStyle name="Note 8 2 4 2 2" xfId="12793" xr:uid="{00000000-0005-0000-0000-00005C310000}"/>
    <cellStyle name="Note 8 2 4 2 2 2" xfId="12794" xr:uid="{00000000-0005-0000-0000-00005D310000}"/>
    <cellStyle name="Note 8 2 4 2 3" xfId="12795" xr:uid="{00000000-0005-0000-0000-00005E310000}"/>
    <cellStyle name="Note 8 2 4 2 3 2" xfId="12796" xr:uid="{00000000-0005-0000-0000-00005F310000}"/>
    <cellStyle name="Note 8 2 4 2 4" xfId="12797" xr:uid="{00000000-0005-0000-0000-000060310000}"/>
    <cellStyle name="Note 8 2 4 2 4 2" xfId="12798" xr:uid="{00000000-0005-0000-0000-000061310000}"/>
    <cellStyle name="Note 8 2 4 2 5" xfId="12799" xr:uid="{00000000-0005-0000-0000-000062310000}"/>
    <cellStyle name="Note 8 2 4 2 5 2" xfId="12800" xr:uid="{00000000-0005-0000-0000-000063310000}"/>
    <cellStyle name="Note 8 2 4 2 6" xfId="12801" xr:uid="{00000000-0005-0000-0000-000064310000}"/>
    <cellStyle name="Note 8 2 4 2 6 2" xfId="12802" xr:uid="{00000000-0005-0000-0000-000065310000}"/>
    <cellStyle name="Note 8 2 4 2 7" xfId="12803" xr:uid="{00000000-0005-0000-0000-000066310000}"/>
    <cellStyle name="Note 8 2 4 2 7 2" xfId="12804" xr:uid="{00000000-0005-0000-0000-000067310000}"/>
    <cellStyle name="Note 8 2 4 2 8" xfId="12805" xr:uid="{00000000-0005-0000-0000-000068310000}"/>
    <cellStyle name="Note 8 2 4 2 8 2" xfId="12806" xr:uid="{00000000-0005-0000-0000-000069310000}"/>
    <cellStyle name="Note 8 2 4 2 9" xfId="12807" xr:uid="{00000000-0005-0000-0000-00006A310000}"/>
    <cellStyle name="Note 8 2 4 2 9 2" xfId="12808" xr:uid="{00000000-0005-0000-0000-00006B310000}"/>
    <cellStyle name="Note 8 2 4 20" xfId="12809" xr:uid="{00000000-0005-0000-0000-00006C310000}"/>
    <cellStyle name="Note 8 2 4 3" xfId="12810" xr:uid="{00000000-0005-0000-0000-00006D310000}"/>
    <cellStyle name="Note 8 2 4 3 10" xfId="12811" xr:uid="{00000000-0005-0000-0000-00006E310000}"/>
    <cellStyle name="Note 8 2 4 3 10 2" xfId="12812" xr:uid="{00000000-0005-0000-0000-00006F310000}"/>
    <cellStyle name="Note 8 2 4 3 11" xfId="12813" xr:uid="{00000000-0005-0000-0000-000070310000}"/>
    <cellStyle name="Note 8 2 4 3 11 2" xfId="12814" xr:uid="{00000000-0005-0000-0000-000071310000}"/>
    <cellStyle name="Note 8 2 4 3 12" xfId="12815" xr:uid="{00000000-0005-0000-0000-000072310000}"/>
    <cellStyle name="Note 8 2 4 3 12 2" xfId="12816" xr:uid="{00000000-0005-0000-0000-000073310000}"/>
    <cellStyle name="Note 8 2 4 3 13" xfId="12817" xr:uid="{00000000-0005-0000-0000-000074310000}"/>
    <cellStyle name="Note 8 2 4 3 13 2" xfId="12818" xr:uid="{00000000-0005-0000-0000-000075310000}"/>
    <cellStyle name="Note 8 2 4 3 14" xfId="12819" xr:uid="{00000000-0005-0000-0000-000076310000}"/>
    <cellStyle name="Note 8 2 4 3 14 2" xfId="12820" xr:uid="{00000000-0005-0000-0000-000077310000}"/>
    <cellStyle name="Note 8 2 4 3 15" xfId="12821" xr:uid="{00000000-0005-0000-0000-000078310000}"/>
    <cellStyle name="Note 8 2 4 3 15 2" xfId="12822" xr:uid="{00000000-0005-0000-0000-000079310000}"/>
    <cellStyle name="Note 8 2 4 3 16" xfId="12823" xr:uid="{00000000-0005-0000-0000-00007A310000}"/>
    <cellStyle name="Note 8 2 4 3 16 2" xfId="12824" xr:uid="{00000000-0005-0000-0000-00007B310000}"/>
    <cellStyle name="Note 8 2 4 3 17" xfId="12825" xr:uid="{00000000-0005-0000-0000-00007C310000}"/>
    <cellStyle name="Note 8 2 4 3 17 2" xfId="12826" xr:uid="{00000000-0005-0000-0000-00007D310000}"/>
    <cellStyle name="Note 8 2 4 3 18" xfId="12827" xr:uid="{00000000-0005-0000-0000-00007E310000}"/>
    <cellStyle name="Note 8 2 4 3 2" xfId="12828" xr:uid="{00000000-0005-0000-0000-00007F310000}"/>
    <cellStyle name="Note 8 2 4 3 2 2" xfId="12829" xr:uid="{00000000-0005-0000-0000-000080310000}"/>
    <cellStyle name="Note 8 2 4 3 3" xfId="12830" xr:uid="{00000000-0005-0000-0000-000081310000}"/>
    <cellStyle name="Note 8 2 4 3 3 2" xfId="12831" xr:uid="{00000000-0005-0000-0000-000082310000}"/>
    <cellStyle name="Note 8 2 4 3 4" xfId="12832" xr:uid="{00000000-0005-0000-0000-000083310000}"/>
    <cellStyle name="Note 8 2 4 3 4 2" xfId="12833" xr:uid="{00000000-0005-0000-0000-000084310000}"/>
    <cellStyle name="Note 8 2 4 3 5" xfId="12834" xr:uid="{00000000-0005-0000-0000-000085310000}"/>
    <cellStyle name="Note 8 2 4 3 5 2" xfId="12835" xr:uid="{00000000-0005-0000-0000-000086310000}"/>
    <cellStyle name="Note 8 2 4 3 6" xfId="12836" xr:uid="{00000000-0005-0000-0000-000087310000}"/>
    <cellStyle name="Note 8 2 4 3 6 2" xfId="12837" xr:uid="{00000000-0005-0000-0000-000088310000}"/>
    <cellStyle name="Note 8 2 4 3 7" xfId="12838" xr:uid="{00000000-0005-0000-0000-000089310000}"/>
    <cellStyle name="Note 8 2 4 3 7 2" xfId="12839" xr:uid="{00000000-0005-0000-0000-00008A310000}"/>
    <cellStyle name="Note 8 2 4 3 8" xfId="12840" xr:uid="{00000000-0005-0000-0000-00008B310000}"/>
    <cellStyle name="Note 8 2 4 3 8 2" xfId="12841" xr:uid="{00000000-0005-0000-0000-00008C310000}"/>
    <cellStyle name="Note 8 2 4 3 9" xfId="12842" xr:uid="{00000000-0005-0000-0000-00008D310000}"/>
    <cellStyle name="Note 8 2 4 3 9 2" xfId="12843" xr:uid="{00000000-0005-0000-0000-00008E310000}"/>
    <cellStyle name="Note 8 2 4 4" xfId="12844" xr:uid="{00000000-0005-0000-0000-00008F310000}"/>
    <cellStyle name="Note 8 2 4 4 10" xfId="12845" xr:uid="{00000000-0005-0000-0000-000090310000}"/>
    <cellStyle name="Note 8 2 4 4 10 2" xfId="12846" xr:uid="{00000000-0005-0000-0000-000091310000}"/>
    <cellStyle name="Note 8 2 4 4 11" xfId="12847" xr:uid="{00000000-0005-0000-0000-000092310000}"/>
    <cellStyle name="Note 8 2 4 4 11 2" xfId="12848" xr:uid="{00000000-0005-0000-0000-000093310000}"/>
    <cellStyle name="Note 8 2 4 4 12" xfId="12849" xr:uid="{00000000-0005-0000-0000-000094310000}"/>
    <cellStyle name="Note 8 2 4 4 12 2" xfId="12850" xr:uid="{00000000-0005-0000-0000-000095310000}"/>
    <cellStyle name="Note 8 2 4 4 13" xfId="12851" xr:uid="{00000000-0005-0000-0000-000096310000}"/>
    <cellStyle name="Note 8 2 4 4 13 2" xfId="12852" xr:uid="{00000000-0005-0000-0000-000097310000}"/>
    <cellStyle name="Note 8 2 4 4 14" xfId="12853" xr:uid="{00000000-0005-0000-0000-000098310000}"/>
    <cellStyle name="Note 8 2 4 4 14 2" xfId="12854" xr:uid="{00000000-0005-0000-0000-000099310000}"/>
    <cellStyle name="Note 8 2 4 4 15" xfId="12855" xr:uid="{00000000-0005-0000-0000-00009A310000}"/>
    <cellStyle name="Note 8 2 4 4 15 2" xfId="12856" xr:uid="{00000000-0005-0000-0000-00009B310000}"/>
    <cellStyle name="Note 8 2 4 4 16" xfId="12857" xr:uid="{00000000-0005-0000-0000-00009C310000}"/>
    <cellStyle name="Note 8 2 4 4 2" xfId="12858" xr:uid="{00000000-0005-0000-0000-00009D310000}"/>
    <cellStyle name="Note 8 2 4 4 2 2" xfId="12859" xr:uid="{00000000-0005-0000-0000-00009E310000}"/>
    <cellStyle name="Note 8 2 4 4 3" xfId="12860" xr:uid="{00000000-0005-0000-0000-00009F310000}"/>
    <cellStyle name="Note 8 2 4 4 3 2" xfId="12861" xr:uid="{00000000-0005-0000-0000-0000A0310000}"/>
    <cellStyle name="Note 8 2 4 4 4" xfId="12862" xr:uid="{00000000-0005-0000-0000-0000A1310000}"/>
    <cellStyle name="Note 8 2 4 4 4 2" xfId="12863" xr:uid="{00000000-0005-0000-0000-0000A2310000}"/>
    <cellStyle name="Note 8 2 4 4 5" xfId="12864" xr:uid="{00000000-0005-0000-0000-0000A3310000}"/>
    <cellStyle name="Note 8 2 4 4 5 2" xfId="12865" xr:uid="{00000000-0005-0000-0000-0000A4310000}"/>
    <cellStyle name="Note 8 2 4 4 6" xfId="12866" xr:uid="{00000000-0005-0000-0000-0000A5310000}"/>
    <cellStyle name="Note 8 2 4 4 6 2" xfId="12867" xr:uid="{00000000-0005-0000-0000-0000A6310000}"/>
    <cellStyle name="Note 8 2 4 4 7" xfId="12868" xr:uid="{00000000-0005-0000-0000-0000A7310000}"/>
    <cellStyle name="Note 8 2 4 4 7 2" xfId="12869" xr:uid="{00000000-0005-0000-0000-0000A8310000}"/>
    <cellStyle name="Note 8 2 4 4 8" xfId="12870" xr:uid="{00000000-0005-0000-0000-0000A9310000}"/>
    <cellStyle name="Note 8 2 4 4 8 2" xfId="12871" xr:uid="{00000000-0005-0000-0000-0000AA310000}"/>
    <cellStyle name="Note 8 2 4 4 9" xfId="12872" xr:uid="{00000000-0005-0000-0000-0000AB310000}"/>
    <cellStyle name="Note 8 2 4 4 9 2" xfId="12873" xr:uid="{00000000-0005-0000-0000-0000AC310000}"/>
    <cellStyle name="Note 8 2 4 5" xfId="12874" xr:uid="{00000000-0005-0000-0000-0000AD310000}"/>
    <cellStyle name="Note 8 2 4 5 10" xfId="12875" xr:uid="{00000000-0005-0000-0000-0000AE310000}"/>
    <cellStyle name="Note 8 2 4 5 10 2" xfId="12876" xr:uid="{00000000-0005-0000-0000-0000AF310000}"/>
    <cellStyle name="Note 8 2 4 5 11" xfId="12877" xr:uid="{00000000-0005-0000-0000-0000B0310000}"/>
    <cellStyle name="Note 8 2 4 5 11 2" xfId="12878" xr:uid="{00000000-0005-0000-0000-0000B1310000}"/>
    <cellStyle name="Note 8 2 4 5 12" xfId="12879" xr:uid="{00000000-0005-0000-0000-0000B2310000}"/>
    <cellStyle name="Note 8 2 4 5 12 2" xfId="12880" xr:uid="{00000000-0005-0000-0000-0000B3310000}"/>
    <cellStyle name="Note 8 2 4 5 13" xfId="12881" xr:uid="{00000000-0005-0000-0000-0000B4310000}"/>
    <cellStyle name="Note 8 2 4 5 13 2" xfId="12882" xr:uid="{00000000-0005-0000-0000-0000B5310000}"/>
    <cellStyle name="Note 8 2 4 5 14" xfId="12883" xr:uid="{00000000-0005-0000-0000-0000B6310000}"/>
    <cellStyle name="Note 8 2 4 5 14 2" xfId="12884" xr:uid="{00000000-0005-0000-0000-0000B7310000}"/>
    <cellStyle name="Note 8 2 4 5 15" xfId="12885" xr:uid="{00000000-0005-0000-0000-0000B8310000}"/>
    <cellStyle name="Note 8 2 4 5 15 2" xfId="12886" xr:uid="{00000000-0005-0000-0000-0000B9310000}"/>
    <cellStyle name="Note 8 2 4 5 16" xfId="12887" xr:uid="{00000000-0005-0000-0000-0000BA310000}"/>
    <cellStyle name="Note 8 2 4 5 2" xfId="12888" xr:uid="{00000000-0005-0000-0000-0000BB310000}"/>
    <cellStyle name="Note 8 2 4 5 2 2" xfId="12889" xr:uid="{00000000-0005-0000-0000-0000BC310000}"/>
    <cellStyle name="Note 8 2 4 5 3" xfId="12890" xr:uid="{00000000-0005-0000-0000-0000BD310000}"/>
    <cellStyle name="Note 8 2 4 5 3 2" xfId="12891" xr:uid="{00000000-0005-0000-0000-0000BE310000}"/>
    <cellStyle name="Note 8 2 4 5 4" xfId="12892" xr:uid="{00000000-0005-0000-0000-0000BF310000}"/>
    <cellStyle name="Note 8 2 4 5 4 2" xfId="12893" xr:uid="{00000000-0005-0000-0000-0000C0310000}"/>
    <cellStyle name="Note 8 2 4 5 5" xfId="12894" xr:uid="{00000000-0005-0000-0000-0000C1310000}"/>
    <cellStyle name="Note 8 2 4 5 5 2" xfId="12895" xr:uid="{00000000-0005-0000-0000-0000C2310000}"/>
    <cellStyle name="Note 8 2 4 5 6" xfId="12896" xr:uid="{00000000-0005-0000-0000-0000C3310000}"/>
    <cellStyle name="Note 8 2 4 5 6 2" xfId="12897" xr:uid="{00000000-0005-0000-0000-0000C4310000}"/>
    <cellStyle name="Note 8 2 4 5 7" xfId="12898" xr:uid="{00000000-0005-0000-0000-0000C5310000}"/>
    <cellStyle name="Note 8 2 4 5 7 2" xfId="12899" xr:uid="{00000000-0005-0000-0000-0000C6310000}"/>
    <cellStyle name="Note 8 2 4 5 8" xfId="12900" xr:uid="{00000000-0005-0000-0000-0000C7310000}"/>
    <cellStyle name="Note 8 2 4 5 8 2" xfId="12901" xr:uid="{00000000-0005-0000-0000-0000C8310000}"/>
    <cellStyle name="Note 8 2 4 5 9" xfId="12902" xr:uid="{00000000-0005-0000-0000-0000C9310000}"/>
    <cellStyle name="Note 8 2 4 5 9 2" xfId="12903" xr:uid="{00000000-0005-0000-0000-0000CA310000}"/>
    <cellStyle name="Note 8 2 4 6" xfId="12904" xr:uid="{00000000-0005-0000-0000-0000CB310000}"/>
    <cellStyle name="Note 8 2 4 6 10" xfId="12905" xr:uid="{00000000-0005-0000-0000-0000CC310000}"/>
    <cellStyle name="Note 8 2 4 6 10 2" xfId="12906" xr:uid="{00000000-0005-0000-0000-0000CD310000}"/>
    <cellStyle name="Note 8 2 4 6 11" xfId="12907" xr:uid="{00000000-0005-0000-0000-0000CE310000}"/>
    <cellStyle name="Note 8 2 4 6 11 2" xfId="12908" xr:uid="{00000000-0005-0000-0000-0000CF310000}"/>
    <cellStyle name="Note 8 2 4 6 12" xfId="12909" xr:uid="{00000000-0005-0000-0000-0000D0310000}"/>
    <cellStyle name="Note 8 2 4 6 12 2" xfId="12910" xr:uid="{00000000-0005-0000-0000-0000D1310000}"/>
    <cellStyle name="Note 8 2 4 6 13" xfId="12911" xr:uid="{00000000-0005-0000-0000-0000D2310000}"/>
    <cellStyle name="Note 8 2 4 6 13 2" xfId="12912" xr:uid="{00000000-0005-0000-0000-0000D3310000}"/>
    <cellStyle name="Note 8 2 4 6 14" xfId="12913" xr:uid="{00000000-0005-0000-0000-0000D4310000}"/>
    <cellStyle name="Note 8 2 4 6 14 2" xfId="12914" xr:uid="{00000000-0005-0000-0000-0000D5310000}"/>
    <cellStyle name="Note 8 2 4 6 15" xfId="12915" xr:uid="{00000000-0005-0000-0000-0000D6310000}"/>
    <cellStyle name="Note 8 2 4 6 2" xfId="12916" xr:uid="{00000000-0005-0000-0000-0000D7310000}"/>
    <cellStyle name="Note 8 2 4 6 2 2" xfId="12917" xr:uid="{00000000-0005-0000-0000-0000D8310000}"/>
    <cellStyle name="Note 8 2 4 6 3" xfId="12918" xr:uid="{00000000-0005-0000-0000-0000D9310000}"/>
    <cellStyle name="Note 8 2 4 6 3 2" xfId="12919" xr:uid="{00000000-0005-0000-0000-0000DA310000}"/>
    <cellStyle name="Note 8 2 4 6 4" xfId="12920" xr:uid="{00000000-0005-0000-0000-0000DB310000}"/>
    <cellStyle name="Note 8 2 4 6 4 2" xfId="12921" xr:uid="{00000000-0005-0000-0000-0000DC310000}"/>
    <cellStyle name="Note 8 2 4 6 5" xfId="12922" xr:uid="{00000000-0005-0000-0000-0000DD310000}"/>
    <cellStyle name="Note 8 2 4 6 5 2" xfId="12923" xr:uid="{00000000-0005-0000-0000-0000DE310000}"/>
    <cellStyle name="Note 8 2 4 6 6" xfId="12924" xr:uid="{00000000-0005-0000-0000-0000DF310000}"/>
    <cellStyle name="Note 8 2 4 6 6 2" xfId="12925" xr:uid="{00000000-0005-0000-0000-0000E0310000}"/>
    <cellStyle name="Note 8 2 4 6 7" xfId="12926" xr:uid="{00000000-0005-0000-0000-0000E1310000}"/>
    <cellStyle name="Note 8 2 4 6 7 2" xfId="12927" xr:uid="{00000000-0005-0000-0000-0000E2310000}"/>
    <cellStyle name="Note 8 2 4 6 8" xfId="12928" xr:uid="{00000000-0005-0000-0000-0000E3310000}"/>
    <cellStyle name="Note 8 2 4 6 8 2" xfId="12929" xr:uid="{00000000-0005-0000-0000-0000E4310000}"/>
    <cellStyle name="Note 8 2 4 6 9" xfId="12930" xr:uid="{00000000-0005-0000-0000-0000E5310000}"/>
    <cellStyle name="Note 8 2 4 6 9 2" xfId="12931" xr:uid="{00000000-0005-0000-0000-0000E6310000}"/>
    <cellStyle name="Note 8 2 4 7" xfId="12932" xr:uid="{00000000-0005-0000-0000-0000E7310000}"/>
    <cellStyle name="Note 8 2 4 7 2" xfId="12933" xr:uid="{00000000-0005-0000-0000-0000E8310000}"/>
    <cellStyle name="Note 8 2 4 8" xfId="12934" xr:uid="{00000000-0005-0000-0000-0000E9310000}"/>
    <cellStyle name="Note 8 2 4 8 2" xfId="12935" xr:uid="{00000000-0005-0000-0000-0000EA310000}"/>
    <cellStyle name="Note 8 2 4 9" xfId="12936" xr:uid="{00000000-0005-0000-0000-0000EB310000}"/>
    <cellStyle name="Note 8 2 4 9 2" xfId="12937" xr:uid="{00000000-0005-0000-0000-0000EC310000}"/>
    <cellStyle name="Note 8 2 5" xfId="12938" xr:uid="{00000000-0005-0000-0000-0000ED310000}"/>
    <cellStyle name="Note 8 2 5 10" xfId="12939" xr:uid="{00000000-0005-0000-0000-0000EE310000}"/>
    <cellStyle name="Note 8 2 5 10 2" xfId="12940" xr:uid="{00000000-0005-0000-0000-0000EF310000}"/>
    <cellStyle name="Note 8 2 5 11" xfId="12941" xr:uid="{00000000-0005-0000-0000-0000F0310000}"/>
    <cellStyle name="Note 8 2 5 11 2" xfId="12942" xr:uid="{00000000-0005-0000-0000-0000F1310000}"/>
    <cellStyle name="Note 8 2 5 12" xfId="12943" xr:uid="{00000000-0005-0000-0000-0000F2310000}"/>
    <cellStyle name="Note 8 2 5 12 2" xfId="12944" xr:uid="{00000000-0005-0000-0000-0000F3310000}"/>
    <cellStyle name="Note 8 2 5 13" xfId="12945" xr:uid="{00000000-0005-0000-0000-0000F4310000}"/>
    <cellStyle name="Note 8 2 5 13 2" xfId="12946" xr:uid="{00000000-0005-0000-0000-0000F5310000}"/>
    <cellStyle name="Note 8 2 5 14" xfId="12947" xr:uid="{00000000-0005-0000-0000-0000F6310000}"/>
    <cellStyle name="Note 8 2 5 14 2" xfId="12948" xr:uid="{00000000-0005-0000-0000-0000F7310000}"/>
    <cellStyle name="Note 8 2 5 15" xfId="12949" xr:uid="{00000000-0005-0000-0000-0000F8310000}"/>
    <cellStyle name="Note 8 2 5 15 2" xfId="12950" xr:uid="{00000000-0005-0000-0000-0000F9310000}"/>
    <cellStyle name="Note 8 2 5 16" xfId="12951" xr:uid="{00000000-0005-0000-0000-0000FA310000}"/>
    <cellStyle name="Note 8 2 5 16 2" xfId="12952" xr:uid="{00000000-0005-0000-0000-0000FB310000}"/>
    <cellStyle name="Note 8 2 5 17" xfId="12953" xr:uid="{00000000-0005-0000-0000-0000FC310000}"/>
    <cellStyle name="Note 8 2 5 17 2" xfId="12954" xr:uid="{00000000-0005-0000-0000-0000FD310000}"/>
    <cellStyle name="Note 8 2 5 18" xfId="12955" xr:uid="{00000000-0005-0000-0000-0000FE310000}"/>
    <cellStyle name="Note 8 2 5 18 2" xfId="12956" xr:uid="{00000000-0005-0000-0000-0000FF310000}"/>
    <cellStyle name="Note 8 2 5 19" xfId="12957" xr:uid="{00000000-0005-0000-0000-000000320000}"/>
    <cellStyle name="Note 8 2 5 2" xfId="12958" xr:uid="{00000000-0005-0000-0000-000001320000}"/>
    <cellStyle name="Note 8 2 5 2 10" xfId="12959" xr:uid="{00000000-0005-0000-0000-000002320000}"/>
    <cellStyle name="Note 8 2 5 2 10 2" xfId="12960" xr:uid="{00000000-0005-0000-0000-000003320000}"/>
    <cellStyle name="Note 8 2 5 2 11" xfId="12961" xr:uid="{00000000-0005-0000-0000-000004320000}"/>
    <cellStyle name="Note 8 2 5 2 11 2" xfId="12962" xr:uid="{00000000-0005-0000-0000-000005320000}"/>
    <cellStyle name="Note 8 2 5 2 12" xfId="12963" xr:uid="{00000000-0005-0000-0000-000006320000}"/>
    <cellStyle name="Note 8 2 5 2 12 2" xfId="12964" xr:uid="{00000000-0005-0000-0000-000007320000}"/>
    <cellStyle name="Note 8 2 5 2 13" xfId="12965" xr:uid="{00000000-0005-0000-0000-000008320000}"/>
    <cellStyle name="Note 8 2 5 2 13 2" xfId="12966" xr:uid="{00000000-0005-0000-0000-000009320000}"/>
    <cellStyle name="Note 8 2 5 2 14" xfId="12967" xr:uid="{00000000-0005-0000-0000-00000A320000}"/>
    <cellStyle name="Note 8 2 5 2 14 2" xfId="12968" xr:uid="{00000000-0005-0000-0000-00000B320000}"/>
    <cellStyle name="Note 8 2 5 2 15" xfId="12969" xr:uid="{00000000-0005-0000-0000-00000C320000}"/>
    <cellStyle name="Note 8 2 5 2 15 2" xfId="12970" xr:uid="{00000000-0005-0000-0000-00000D320000}"/>
    <cellStyle name="Note 8 2 5 2 16" xfId="12971" xr:uid="{00000000-0005-0000-0000-00000E320000}"/>
    <cellStyle name="Note 8 2 5 2 16 2" xfId="12972" xr:uid="{00000000-0005-0000-0000-00000F320000}"/>
    <cellStyle name="Note 8 2 5 2 17" xfId="12973" xr:uid="{00000000-0005-0000-0000-000010320000}"/>
    <cellStyle name="Note 8 2 5 2 17 2" xfId="12974" xr:uid="{00000000-0005-0000-0000-000011320000}"/>
    <cellStyle name="Note 8 2 5 2 18" xfId="12975" xr:uid="{00000000-0005-0000-0000-000012320000}"/>
    <cellStyle name="Note 8 2 5 2 2" xfId="12976" xr:uid="{00000000-0005-0000-0000-000013320000}"/>
    <cellStyle name="Note 8 2 5 2 2 2" xfId="12977" xr:uid="{00000000-0005-0000-0000-000014320000}"/>
    <cellStyle name="Note 8 2 5 2 3" xfId="12978" xr:uid="{00000000-0005-0000-0000-000015320000}"/>
    <cellStyle name="Note 8 2 5 2 3 2" xfId="12979" xr:uid="{00000000-0005-0000-0000-000016320000}"/>
    <cellStyle name="Note 8 2 5 2 4" xfId="12980" xr:uid="{00000000-0005-0000-0000-000017320000}"/>
    <cellStyle name="Note 8 2 5 2 4 2" xfId="12981" xr:uid="{00000000-0005-0000-0000-000018320000}"/>
    <cellStyle name="Note 8 2 5 2 5" xfId="12982" xr:uid="{00000000-0005-0000-0000-000019320000}"/>
    <cellStyle name="Note 8 2 5 2 5 2" xfId="12983" xr:uid="{00000000-0005-0000-0000-00001A320000}"/>
    <cellStyle name="Note 8 2 5 2 6" xfId="12984" xr:uid="{00000000-0005-0000-0000-00001B320000}"/>
    <cellStyle name="Note 8 2 5 2 6 2" xfId="12985" xr:uid="{00000000-0005-0000-0000-00001C320000}"/>
    <cellStyle name="Note 8 2 5 2 7" xfId="12986" xr:uid="{00000000-0005-0000-0000-00001D320000}"/>
    <cellStyle name="Note 8 2 5 2 7 2" xfId="12987" xr:uid="{00000000-0005-0000-0000-00001E320000}"/>
    <cellStyle name="Note 8 2 5 2 8" xfId="12988" xr:uid="{00000000-0005-0000-0000-00001F320000}"/>
    <cellStyle name="Note 8 2 5 2 8 2" xfId="12989" xr:uid="{00000000-0005-0000-0000-000020320000}"/>
    <cellStyle name="Note 8 2 5 2 9" xfId="12990" xr:uid="{00000000-0005-0000-0000-000021320000}"/>
    <cellStyle name="Note 8 2 5 2 9 2" xfId="12991" xr:uid="{00000000-0005-0000-0000-000022320000}"/>
    <cellStyle name="Note 8 2 5 3" xfId="12992" xr:uid="{00000000-0005-0000-0000-000023320000}"/>
    <cellStyle name="Note 8 2 5 3 10" xfId="12993" xr:uid="{00000000-0005-0000-0000-000024320000}"/>
    <cellStyle name="Note 8 2 5 3 10 2" xfId="12994" xr:uid="{00000000-0005-0000-0000-000025320000}"/>
    <cellStyle name="Note 8 2 5 3 11" xfId="12995" xr:uid="{00000000-0005-0000-0000-000026320000}"/>
    <cellStyle name="Note 8 2 5 3 11 2" xfId="12996" xr:uid="{00000000-0005-0000-0000-000027320000}"/>
    <cellStyle name="Note 8 2 5 3 12" xfId="12997" xr:uid="{00000000-0005-0000-0000-000028320000}"/>
    <cellStyle name="Note 8 2 5 3 12 2" xfId="12998" xr:uid="{00000000-0005-0000-0000-000029320000}"/>
    <cellStyle name="Note 8 2 5 3 13" xfId="12999" xr:uid="{00000000-0005-0000-0000-00002A320000}"/>
    <cellStyle name="Note 8 2 5 3 13 2" xfId="13000" xr:uid="{00000000-0005-0000-0000-00002B320000}"/>
    <cellStyle name="Note 8 2 5 3 14" xfId="13001" xr:uid="{00000000-0005-0000-0000-00002C320000}"/>
    <cellStyle name="Note 8 2 5 3 14 2" xfId="13002" xr:uid="{00000000-0005-0000-0000-00002D320000}"/>
    <cellStyle name="Note 8 2 5 3 15" xfId="13003" xr:uid="{00000000-0005-0000-0000-00002E320000}"/>
    <cellStyle name="Note 8 2 5 3 15 2" xfId="13004" xr:uid="{00000000-0005-0000-0000-00002F320000}"/>
    <cellStyle name="Note 8 2 5 3 16" xfId="13005" xr:uid="{00000000-0005-0000-0000-000030320000}"/>
    <cellStyle name="Note 8 2 5 3 2" xfId="13006" xr:uid="{00000000-0005-0000-0000-000031320000}"/>
    <cellStyle name="Note 8 2 5 3 2 2" xfId="13007" xr:uid="{00000000-0005-0000-0000-000032320000}"/>
    <cellStyle name="Note 8 2 5 3 3" xfId="13008" xr:uid="{00000000-0005-0000-0000-000033320000}"/>
    <cellStyle name="Note 8 2 5 3 3 2" xfId="13009" xr:uid="{00000000-0005-0000-0000-000034320000}"/>
    <cellStyle name="Note 8 2 5 3 4" xfId="13010" xr:uid="{00000000-0005-0000-0000-000035320000}"/>
    <cellStyle name="Note 8 2 5 3 4 2" xfId="13011" xr:uid="{00000000-0005-0000-0000-000036320000}"/>
    <cellStyle name="Note 8 2 5 3 5" xfId="13012" xr:uid="{00000000-0005-0000-0000-000037320000}"/>
    <cellStyle name="Note 8 2 5 3 5 2" xfId="13013" xr:uid="{00000000-0005-0000-0000-000038320000}"/>
    <cellStyle name="Note 8 2 5 3 6" xfId="13014" xr:uid="{00000000-0005-0000-0000-000039320000}"/>
    <cellStyle name="Note 8 2 5 3 6 2" xfId="13015" xr:uid="{00000000-0005-0000-0000-00003A320000}"/>
    <cellStyle name="Note 8 2 5 3 7" xfId="13016" xr:uid="{00000000-0005-0000-0000-00003B320000}"/>
    <cellStyle name="Note 8 2 5 3 7 2" xfId="13017" xr:uid="{00000000-0005-0000-0000-00003C320000}"/>
    <cellStyle name="Note 8 2 5 3 8" xfId="13018" xr:uid="{00000000-0005-0000-0000-00003D320000}"/>
    <cellStyle name="Note 8 2 5 3 8 2" xfId="13019" xr:uid="{00000000-0005-0000-0000-00003E320000}"/>
    <cellStyle name="Note 8 2 5 3 9" xfId="13020" xr:uid="{00000000-0005-0000-0000-00003F320000}"/>
    <cellStyle name="Note 8 2 5 3 9 2" xfId="13021" xr:uid="{00000000-0005-0000-0000-000040320000}"/>
    <cellStyle name="Note 8 2 5 4" xfId="13022" xr:uid="{00000000-0005-0000-0000-000041320000}"/>
    <cellStyle name="Note 8 2 5 4 10" xfId="13023" xr:uid="{00000000-0005-0000-0000-000042320000}"/>
    <cellStyle name="Note 8 2 5 4 10 2" xfId="13024" xr:uid="{00000000-0005-0000-0000-000043320000}"/>
    <cellStyle name="Note 8 2 5 4 11" xfId="13025" xr:uid="{00000000-0005-0000-0000-000044320000}"/>
    <cellStyle name="Note 8 2 5 4 11 2" xfId="13026" xr:uid="{00000000-0005-0000-0000-000045320000}"/>
    <cellStyle name="Note 8 2 5 4 12" xfId="13027" xr:uid="{00000000-0005-0000-0000-000046320000}"/>
    <cellStyle name="Note 8 2 5 4 12 2" xfId="13028" xr:uid="{00000000-0005-0000-0000-000047320000}"/>
    <cellStyle name="Note 8 2 5 4 13" xfId="13029" xr:uid="{00000000-0005-0000-0000-000048320000}"/>
    <cellStyle name="Note 8 2 5 4 13 2" xfId="13030" xr:uid="{00000000-0005-0000-0000-000049320000}"/>
    <cellStyle name="Note 8 2 5 4 14" xfId="13031" xr:uid="{00000000-0005-0000-0000-00004A320000}"/>
    <cellStyle name="Note 8 2 5 4 14 2" xfId="13032" xr:uid="{00000000-0005-0000-0000-00004B320000}"/>
    <cellStyle name="Note 8 2 5 4 15" xfId="13033" xr:uid="{00000000-0005-0000-0000-00004C320000}"/>
    <cellStyle name="Note 8 2 5 4 15 2" xfId="13034" xr:uid="{00000000-0005-0000-0000-00004D320000}"/>
    <cellStyle name="Note 8 2 5 4 16" xfId="13035" xr:uid="{00000000-0005-0000-0000-00004E320000}"/>
    <cellStyle name="Note 8 2 5 4 2" xfId="13036" xr:uid="{00000000-0005-0000-0000-00004F320000}"/>
    <cellStyle name="Note 8 2 5 4 2 2" xfId="13037" xr:uid="{00000000-0005-0000-0000-000050320000}"/>
    <cellStyle name="Note 8 2 5 4 3" xfId="13038" xr:uid="{00000000-0005-0000-0000-000051320000}"/>
    <cellStyle name="Note 8 2 5 4 3 2" xfId="13039" xr:uid="{00000000-0005-0000-0000-000052320000}"/>
    <cellStyle name="Note 8 2 5 4 4" xfId="13040" xr:uid="{00000000-0005-0000-0000-000053320000}"/>
    <cellStyle name="Note 8 2 5 4 4 2" xfId="13041" xr:uid="{00000000-0005-0000-0000-000054320000}"/>
    <cellStyle name="Note 8 2 5 4 5" xfId="13042" xr:uid="{00000000-0005-0000-0000-000055320000}"/>
    <cellStyle name="Note 8 2 5 4 5 2" xfId="13043" xr:uid="{00000000-0005-0000-0000-000056320000}"/>
    <cellStyle name="Note 8 2 5 4 6" xfId="13044" xr:uid="{00000000-0005-0000-0000-000057320000}"/>
    <cellStyle name="Note 8 2 5 4 6 2" xfId="13045" xr:uid="{00000000-0005-0000-0000-000058320000}"/>
    <cellStyle name="Note 8 2 5 4 7" xfId="13046" xr:uid="{00000000-0005-0000-0000-000059320000}"/>
    <cellStyle name="Note 8 2 5 4 7 2" xfId="13047" xr:uid="{00000000-0005-0000-0000-00005A320000}"/>
    <cellStyle name="Note 8 2 5 4 8" xfId="13048" xr:uid="{00000000-0005-0000-0000-00005B320000}"/>
    <cellStyle name="Note 8 2 5 4 8 2" xfId="13049" xr:uid="{00000000-0005-0000-0000-00005C320000}"/>
    <cellStyle name="Note 8 2 5 4 9" xfId="13050" xr:uid="{00000000-0005-0000-0000-00005D320000}"/>
    <cellStyle name="Note 8 2 5 4 9 2" xfId="13051" xr:uid="{00000000-0005-0000-0000-00005E320000}"/>
    <cellStyle name="Note 8 2 5 5" xfId="13052" xr:uid="{00000000-0005-0000-0000-00005F320000}"/>
    <cellStyle name="Note 8 2 5 5 10" xfId="13053" xr:uid="{00000000-0005-0000-0000-000060320000}"/>
    <cellStyle name="Note 8 2 5 5 10 2" xfId="13054" xr:uid="{00000000-0005-0000-0000-000061320000}"/>
    <cellStyle name="Note 8 2 5 5 11" xfId="13055" xr:uid="{00000000-0005-0000-0000-000062320000}"/>
    <cellStyle name="Note 8 2 5 5 11 2" xfId="13056" xr:uid="{00000000-0005-0000-0000-000063320000}"/>
    <cellStyle name="Note 8 2 5 5 12" xfId="13057" xr:uid="{00000000-0005-0000-0000-000064320000}"/>
    <cellStyle name="Note 8 2 5 5 12 2" xfId="13058" xr:uid="{00000000-0005-0000-0000-000065320000}"/>
    <cellStyle name="Note 8 2 5 5 13" xfId="13059" xr:uid="{00000000-0005-0000-0000-000066320000}"/>
    <cellStyle name="Note 8 2 5 5 13 2" xfId="13060" xr:uid="{00000000-0005-0000-0000-000067320000}"/>
    <cellStyle name="Note 8 2 5 5 14" xfId="13061" xr:uid="{00000000-0005-0000-0000-000068320000}"/>
    <cellStyle name="Note 8 2 5 5 14 2" xfId="13062" xr:uid="{00000000-0005-0000-0000-000069320000}"/>
    <cellStyle name="Note 8 2 5 5 15" xfId="13063" xr:uid="{00000000-0005-0000-0000-00006A320000}"/>
    <cellStyle name="Note 8 2 5 5 2" xfId="13064" xr:uid="{00000000-0005-0000-0000-00006B320000}"/>
    <cellStyle name="Note 8 2 5 5 2 2" xfId="13065" xr:uid="{00000000-0005-0000-0000-00006C320000}"/>
    <cellStyle name="Note 8 2 5 5 3" xfId="13066" xr:uid="{00000000-0005-0000-0000-00006D320000}"/>
    <cellStyle name="Note 8 2 5 5 3 2" xfId="13067" xr:uid="{00000000-0005-0000-0000-00006E320000}"/>
    <cellStyle name="Note 8 2 5 5 4" xfId="13068" xr:uid="{00000000-0005-0000-0000-00006F320000}"/>
    <cellStyle name="Note 8 2 5 5 4 2" xfId="13069" xr:uid="{00000000-0005-0000-0000-000070320000}"/>
    <cellStyle name="Note 8 2 5 5 5" xfId="13070" xr:uid="{00000000-0005-0000-0000-000071320000}"/>
    <cellStyle name="Note 8 2 5 5 5 2" xfId="13071" xr:uid="{00000000-0005-0000-0000-000072320000}"/>
    <cellStyle name="Note 8 2 5 5 6" xfId="13072" xr:uid="{00000000-0005-0000-0000-000073320000}"/>
    <cellStyle name="Note 8 2 5 5 6 2" xfId="13073" xr:uid="{00000000-0005-0000-0000-000074320000}"/>
    <cellStyle name="Note 8 2 5 5 7" xfId="13074" xr:uid="{00000000-0005-0000-0000-000075320000}"/>
    <cellStyle name="Note 8 2 5 5 7 2" xfId="13075" xr:uid="{00000000-0005-0000-0000-000076320000}"/>
    <cellStyle name="Note 8 2 5 5 8" xfId="13076" xr:uid="{00000000-0005-0000-0000-000077320000}"/>
    <cellStyle name="Note 8 2 5 5 8 2" xfId="13077" xr:uid="{00000000-0005-0000-0000-000078320000}"/>
    <cellStyle name="Note 8 2 5 5 9" xfId="13078" xr:uid="{00000000-0005-0000-0000-000079320000}"/>
    <cellStyle name="Note 8 2 5 5 9 2" xfId="13079" xr:uid="{00000000-0005-0000-0000-00007A320000}"/>
    <cellStyle name="Note 8 2 5 6" xfId="13080" xr:uid="{00000000-0005-0000-0000-00007B320000}"/>
    <cellStyle name="Note 8 2 5 6 2" xfId="13081" xr:uid="{00000000-0005-0000-0000-00007C320000}"/>
    <cellStyle name="Note 8 2 5 7" xfId="13082" xr:uid="{00000000-0005-0000-0000-00007D320000}"/>
    <cellStyle name="Note 8 2 5 7 2" xfId="13083" xr:uid="{00000000-0005-0000-0000-00007E320000}"/>
    <cellStyle name="Note 8 2 5 8" xfId="13084" xr:uid="{00000000-0005-0000-0000-00007F320000}"/>
    <cellStyle name="Note 8 2 5 8 2" xfId="13085" xr:uid="{00000000-0005-0000-0000-000080320000}"/>
    <cellStyle name="Note 8 2 5 9" xfId="13086" xr:uid="{00000000-0005-0000-0000-000081320000}"/>
    <cellStyle name="Note 8 2 5 9 2" xfId="13087" xr:uid="{00000000-0005-0000-0000-000082320000}"/>
    <cellStyle name="Note 8 2 6" xfId="13088" xr:uid="{00000000-0005-0000-0000-000083320000}"/>
    <cellStyle name="Note 8 2 6 10" xfId="13089" xr:uid="{00000000-0005-0000-0000-000084320000}"/>
    <cellStyle name="Note 8 2 6 10 2" xfId="13090" xr:uid="{00000000-0005-0000-0000-000085320000}"/>
    <cellStyle name="Note 8 2 6 11" xfId="13091" xr:uid="{00000000-0005-0000-0000-000086320000}"/>
    <cellStyle name="Note 8 2 6 11 2" xfId="13092" xr:uid="{00000000-0005-0000-0000-000087320000}"/>
    <cellStyle name="Note 8 2 6 12" xfId="13093" xr:uid="{00000000-0005-0000-0000-000088320000}"/>
    <cellStyle name="Note 8 2 6 12 2" xfId="13094" xr:uid="{00000000-0005-0000-0000-000089320000}"/>
    <cellStyle name="Note 8 2 6 13" xfId="13095" xr:uid="{00000000-0005-0000-0000-00008A320000}"/>
    <cellStyle name="Note 8 2 6 13 2" xfId="13096" xr:uid="{00000000-0005-0000-0000-00008B320000}"/>
    <cellStyle name="Note 8 2 6 14" xfId="13097" xr:uid="{00000000-0005-0000-0000-00008C320000}"/>
    <cellStyle name="Note 8 2 6 14 2" xfId="13098" xr:uid="{00000000-0005-0000-0000-00008D320000}"/>
    <cellStyle name="Note 8 2 6 15" xfId="13099" xr:uid="{00000000-0005-0000-0000-00008E320000}"/>
    <cellStyle name="Note 8 2 6 15 2" xfId="13100" xr:uid="{00000000-0005-0000-0000-00008F320000}"/>
    <cellStyle name="Note 8 2 6 16" xfId="13101" xr:uid="{00000000-0005-0000-0000-000090320000}"/>
    <cellStyle name="Note 8 2 6 16 2" xfId="13102" xr:uid="{00000000-0005-0000-0000-000091320000}"/>
    <cellStyle name="Note 8 2 6 17" xfId="13103" xr:uid="{00000000-0005-0000-0000-000092320000}"/>
    <cellStyle name="Note 8 2 6 17 2" xfId="13104" xr:uid="{00000000-0005-0000-0000-000093320000}"/>
    <cellStyle name="Note 8 2 6 18" xfId="13105" xr:uid="{00000000-0005-0000-0000-000094320000}"/>
    <cellStyle name="Note 8 2 6 18 2" xfId="13106" xr:uid="{00000000-0005-0000-0000-000095320000}"/>
    <cellStyle name="Note 8 2 6 19" xfId="13107" xr:uid="{00000000-0005-0000-0000-000096320000}"/>
    <cellStyle name="Note 8 2 6 2" xfId="13108" xr:uid="{00000000-0005-0000-0000-000097320000}"/>
    <cellStyle name="Note 8 2 6 2 10" xfId="13109" xr:uid="{00000000-0005-0000-0000-000098320000}"/>
    <cellStyle name="Note 8 2 6 2 10 2" xfId="13110" xr:uid="{00000000-0005-0000-0000-000099320000}"/>
    <cellStyle name="Note 8 2 6 2 11" xfId="13111" xr:uid="{00000000-0005-0000-0000-00009A320000}"/>
    <cellStyle name="Note 8 2 6 2 11 2" xfId="13112" xr:uid="{00000000-0005-0000-0000-00009B320000}"/>
    <cellStyle name="Note 8 2 6 2 12" xfId="13113" xr:uid="{00000000-0005-0000-0000-00009C320000}"/>
    <cellStyle name="Note 8 2 6 2 12 2" xfId="13114" xr:uid="{00000000-0005-0000-0000-00009D320000}"/>
    <cellStyle name="Note 8 2 6 2 13" xfId="13115" xr:uid="{00000000-0005-0000-0000-00009E320000}"/>
    <cellStyle name="Note 8 2 6 2 13 2" xfId="13116" xr:uid="{00000000-0005-0000-0000-00009F320000}"/>
    <cellStyle name="Note 8 2 6 2 14" xfId="13117" xr:uid="{00000000-0005-0000-0000-0000A0320000}"/>
    <cellStyle name="Note 8 2 6 2 14 2" xfId="13118" xr:uid="{00000000-0005-0000-0000-0000A1320000}"/>
    <cellStyle name="Note 8 2 6 2 15" xfId="13119" xr:uid="{00000000-0005-0000-0000-0000A2320000}"/>
    <cellStyle name="Note 8 2 6 2 15 2" xfId="13120" xr:uid="{00000000-0005-0000-0000-0000A3320000}"/>
    <cellStyle name="Note 8 2 6 2 16" xfId="13121" xr:uid="{00000000-0005-0000-0000-0000A4320000}"/>
    <cellStyle name="Note 8 2 6 2 16 2" xfId="13122" xr:uid="{00000000-0005-0000-0000-0000A5320000}"/>
    <cellStyle name="Note 8 2 6 2 17" xfId="13123" xr:uid="{00000000-0005-0000-0000-0000A6320000}"/>
    <cellStyle name="Note 8 2 6 2 17 2" xfId="13124" xr:uid="{00000000-0005-0000-0000-0000A7320000}"/>
    <cellStyle name="Note 8 2 6 2 18" xfId="13125" xr:uid="{00000000-0005-0000-0000-0000A8320000}"/>
    <cellStyle name="Note 8 2 6 2 2" xfId="13126" xr:uid="{00000000-0005-0000-0000-0000A9320000}"/>
    <cellStyle name="Note 8 2 6 2 2 2" xfId="13127" xr:uid="{00000000-0005-0000-0000-0000AA320000}"/>
    <cellStyle name="Note 8 2 6 2 3" xfId="13128" xr:uid="{00000000-0005-0000-0000-0000AB320000}"/>
    <cellStyle name="Note 8 2 6 2 3 2" xfId="13129" xr:uid="{00000000-0005-0000-0000-0000AC320000}"/>
    <cellStyle name="Note 8 2 6 2 4" xfId="13130" xr:uid="{00000000-0005-0000-0000-0000AD320000}"/>
    <cellStyle name="Note 8 2 6 2 4 2" xfId="13131" xr:uid="{00000000-0005-0000-0000-0000AE320000}"/>
    <cellStyle name="Note 8 2 6 2 5" xfId="13132" xr:uid="{00000000-0005-0000-0000-0000AF320000}"/>
    <cellStyle name="Note 8 2 6 2 5 2" xfId="13133" xr:uid="{00000000-0005-0000-0000-0000B0320000}"/>
    <cellStyle name="Note 8 2 6 2 6" xfId="13134" xr:uid="{00000000-0005-0000-0000-0000B1320000}"/>
    <cellStyle name="Note 8 2 6 2 6 2" xfId="13135" xr:uid="{00000000-0005-0000-0000-0000B2320000}"/>
    <cellStyle name="Note 8 2 6 2 7" xfId="13136" xr:uid="{00000000-0005-0000-0000-0000B3320000}"/>
    <cellStyle name="Note 8 2 6 2 7 2" xfId="13137" xr:uid="{00000000-0005-0000-0000-0000B4320000}"/>
    <cellStyle name="Note 8 2 6 2 8" xfId="13138" xr:uid="{00000000-0005-0000-0000-0000B5320000}"/>
    <cellStyle name="Note 8 2 6 2 8 2" xfId="13139" xr:uid="{00000000-0005-0000-0000-0000B6320000}"/>
    <cellStyle name="Note 8 2 6 2 9" xfId="13140" xr:uid="{00000000-0005-0000-0000-0000B7320000}"/>
    <cellStyle name="Note 8 2 6 2 9 2" xfId="13141" xr:uid="{00000000-0005-0000-0000-0000B8320000}"/>
    <cellStyle name="Note 8 2 6 3" xfId="13142" xr:uid="{00000000-0005-0000-0000-0000B9320000}"/>
    <cellStyle name="Note 8 2 6 3 10" xfId="13143" xr:uid="{00000000-0005-0000-0000-0000BA320000}"/>
    <cellStyle name="Note 8 2 6 3 10 2" xfId="13144" xr:uid="{00000000-0005-0000-0000-0000BB320000}"/>
    <cellStyle name="Note 8 2 6 3 11" xfId="13145" xr:uid="{00000000-0005-0000-0000-0000BC320000}"/>
    <cellStyle name="Note 8 2 6 3 11 2" xfId="13146" xr:uid="{00000000-0005-0000-0000-0000BD320000}"/>
    <cellStyle name="Note 8 2 6 3 12" xfId="13147" xr:uid="{00000000-0005-0000-0000-0000BE320000}"/>
    <cellStyle name="Note 8 2 6 3 12 2" xfId="13148" xr:uid="{00000000-0005-0000-0000-0000BF320000}"/>
    <cellStyle name="Note 8 2 6 3 13" xfId="13149" xr:uid="{00000000-0005-0000-0000-0000C0320000}"/>
    <cellStyle name="Note 8 2 6 3 13 2" xfId="13150" xr:uid="{00000000-0005-0000-0000-0000C1320000}"/>
    <cellStyle name="Note 8 2 6 3 14" xfId="13151" xr:uid="{00000000-0005-0000-0000-0000C2320000}"/>
    <cellStyle name="Note 8 2 6 3 14 2" xfId="13152" xr:uid="{00000000-0005-0000-0000-0000C3320000}"/>
    <cellStyle name="Note 8 2 6 3 15" xfId="13153" xr:uid="{00000000-0005-0000-0000-0000C4320000}"/>
    <cellStyle name="Note 8 2 6 3 15 2" xfId="13154" xr:uid="{00000000-0005-0000-0000-0000C5320000}"/>
    <cellStyle name="Note 8 2 6 3 16" xfId="13155" xr:uid="{00000000-0005-0000-0000-0000C6320000}"/>
    <cellStyle name="Note 8 2 6 3 2" xfId="13156" xr:uid="{00000000-0005-0000-0000-0000C7320000}"/>
    <cellStyle name="Note 8 2 6 3 2 2" xfId="13157" xr:uid="{00000000-0005-0000-0000-0000C8320000}"/>
    <cellStyle name="Note 8 2 6 3 3" xfId="13158" xr:uid="{00000000-0005-0000-0000-0000C9320000}"/>
    <cellStyle name="Note 8 2 6 3 3 2" xfId="13159" xr:uid="{00000000-0005-0000-0000-0000CA320000}"/>
    <cellStyle name="Note 8 2 6 3 4" xfId="13160" xr:uid="{00000000-0005-0000-0000-0000CB320000}"/>
    <cellStyle name="Note 8 2 6 3 4 2" xfId="13161" xr:uid="{00000000-0005-0000-0000-0000CC320000}"/>
    <cellStyle name="Note 8 2 6 3 5" xfId="13162" xr:uid="{00000000-0005-0000-0000-0000CD320000}"/>
    <cellStyle name="Note 8 2 6 3 5 2" xfId="13163" xr:uid="{00000000-0005-0000-0000-0000CE320000}"/>
    <cellStyle name="Note 8 2 6 3 6" xfId="13164" xr:uid="{00000000-0005-0000-0000-0000CF320000}"/>
    <cellStyle name="Note 8 2 6 3 6 2" xfId="13165" xr:uid="{00000000-0005-0000-0000-0000D0320000}"/>
    <cellStyle name="Note 8 2 6 3 7" xfId="13166" xr:uid="{00000000-0005-0000-0000-0000D1320000}"/>
    <cellStyle name="Note 8 2 6 3 7 2" xfId="13167" xr:uid="{00000000-0005-0000-0000-0000D2320000}"/>
    <cellStyle name="Note 8 2 6 3 8" xfId="13168" xr:uid="{00000000-0005-0000-0000-0000D3320000}"/>
    <cellStyle name="Note 8 2 6 3 8 2" xfId="13169" xr:uid="{00000000-0005-0000-0000-0000D4320000}"/>
    <cellStyle name="Note 8 2 6 3 9" xfId="13170" xr:uid="{00000000-0005-0000-0000-0000D5320000}"/>
    <cellStyle name="Note 8 2 6 3 9 2" xfId="13171" xr:uid="{00000000-0005-0000-0000-0000D6320000}"/>
    <cellStyle name="Note 8 2 6 4" xfId="13172" xr:uid="{00000000-0005-0000-0000-0000D7320000}"/>
    <cellStyle name="Note 8 2 6 4 10" xfId="13173" xr:uid="{00000000-0005-0000-0000-0000D8320000}"/>
    <cellStyle name="Note 8 2 6 4 10 2" xfId="13174" xr:uid="{00000000-0005-0000-0000-0000D9320000}"/>
    <cellStyle name="Note 8 2 6 4 11" xfId="13175" xr:uid="{00000000-0005-0000-0000-0000DA320000}"/>
    <cellStyle name="Note 8 2 6 4 11 2" xfId="13176" xr:uid="{00000000-0005-0000-0000-0000DB320000}"/>
    <cellStyle name="Note 8 2 6 4 12" xfId="13177" xr:uid="{00000000-0005-0000-0000-0000DC320000}"/>
    <cellStyle name="Note 8 2 6 4 12 2" xfId="13178" xr:uid="{00000000-0005-0000-0000-0000DD320000}"/>
    <cellStyle name="Note 8 2 6 4 13" xfId="13179" xr:uid="{00000000-0005-0000-0000-0000DE320000}"/>
    <cellStyle name="Note 8 2 6 4 13 2" xfId="13180" xr:uid="{00000000-0005-0000-0000-0000DF320000}"/>
    <cellStyle name="Note 8 2 6 4 14" xfId="13181" xr:uid="{00000000-0005-0000-0000-0000E0320000}"/>
    <cellStyle name="Note 8 2 6 4 14 2" xfId="13182" xr:uid="{00000000-0005-0000-0000-0000E1320000}"/>
    <cellStyle name="Note 8 2 6 4 15" xfId="13183" xr:uid="{00000000-0005-0000-0000-0000E2320000}"/>
    <cellStyle name="Note 8 2 6 4 15 2" xfId="13184" xr:uid="{00000000-0005-0000-0000-0000E3320000}"/>
    <cellStyle name="Note 8 2 6 4 16" xfId="13185" xr:uid="{00000000-0005-0000-0000-0000E4320000}"/>
    <cellStyle name="Note 8 2 6 4 2" xfId="13186" xr:uid="{00000000-0005-0000-0000-0000E5320000}"/>
    <cellStyle name="Note 8 2 6 4 2 2" xfId="13187" xr:uid="{00000000-0005-0000-0000-0000E6320000}"/>
    <cellStyle name="Note 8 2 6 4 3" xfId="13188" xr:uid="{00000000-0005-0000-0000-0000E7320000}"/>
    <cellStyle name="Note 8 2 6 4 3 2" xfId="13189" xr:uid="{00000000-0005-0000-0000-0000E8320000}"/>
    <cellStyle name="Note 8 2 6 4 4" xfId="13190" xr:uid="{00000000-0005-0000-0000-0000E9320000}"/>
    <cellStyle name="Note 8 2 6 4 4 2" xfId="13191" xr:uid="{00000000-0005-0000-0000-0000EA320000}"/>
    <cellStyle name="Note 8 2 6 4 5" xfId="13192" xr:uid="{00000000-0005-0000-0000-0000EB320000}"/>
    <cellStyle name="Note 8 2 6 4 5 2" xfId="13193" xr:uid="{00000000-0005-0000-0000-0000EC320000}"/>
    <cellStyle name="Note 8 2 6 4 6" xfId="13194" xr:uid="{00000000-0005-0000-0000-0000ED320000}"/>
    <cellStyle name="Note 8 2 6 4 6 2" xfId="13195" xr:uid="{00000000-0005-0000-0000-0000EE320000}"/>
    <cellStyle name="Note 8 2 6 4 7" xfId="13196" xr:uid="{00000000-0005-0000-0000-0000EF320000}"/>
    <cellStyle name="Note 8 2 6 4 7 2" xfId="13197" xr:uid="{00000000-0005-0000-0000-0000F0320000}"/>
    <cellStyle name="Note 8 2 6 4 8" xfId="13198" xr:uid="{00000000-0005-0000-0000-0000F1320000}"/>
    <cellStyle name="Note 8 2 6 4 8 2" xfId="13199" xr:uid="{00000000-0005-0000-0000-0000F2320000}"/>
    <cellStyle name="Note 8 2 6 4 9" xfId="13200" xr:uid="{00000000-0005-0000-0000-0000F3320000}"/>
    <cellStyle name="Note 8 2 6 4 9 2" xfId="13201" xr:uid="{00000000-0005-0000-0000-0000F4320000}"/>
    <cellStyle name="Note 8 2 6 5" xfId="13202" xr:uid="{00000000-0005-0000-0000-0000F5320000}"/>
    <cellStyle name="Note 8 2 6 5 10" xfId="13203" xr:uid="{00000000-0005-0000-0000-0000F6320000}"/>
    <cellStyle name="Note 8 2 6 5 10 2" xfId="13204" xr:uid="{00000000-0005-0000-0000-0000F7320000}"/>
    <cellStyle name="Note 8 2 6 5 11" xfId="13205" xr:uid="{00000000-0005-0000-0000-0000F8320000}"/>
    <cellStyle name="Note 8 2 6 5 11 2" xfId="13206" xr:uid="{00000000-0005-0000-0000-0000F9320000}"/>
    <cellStyle name="Note 8 2 6 5 12" xfId="13207" xr:uid="{00000000-0005-0000-0000-0000FA320000}"/>
    <cellStyle name="Note 8 2 6 5 12 2" xfId="13208" xr:uid="{00000000-0005-0000-0000-0000FB320000}"/>
    <cellStyle name="Note 8 2 6 5 13" xfId="13209" xr:uid="{00000000-0005-0000-0000-0000FC320000}"/>
    <cellStyle name="Note 8 2 6 5 13 2" xfId="13210" xr:uid="{00000000-0005-0000-0000-0000FD320000}"/>
    <cellStyle name="Note 8 2 6 5 14" xfId="13211" xr:uid="{00000000-0005-0000-0000-0000FE320000}"/>
    <cellStyle name="Note 8 2 6 5 14 2" xfId="13212" xr:uid="{00000000-0005-0000-0000-0000FF320000}"/>
    <cellStyle name="Note 8 2 6 5 15" xfId="13213" xr:uid="{00000000-0005-0000-0000-000000330000}"/>
    <cellStyle name="Note 8 2 6 5 2" xfId="13214" xr:uid="{00000000-0005-0000-0000-000001330000}"/>
    <cellStyle name="Note 8 2 6 5 2 2" xfId="13215" xr:uid="{00000000-0005-0000-0000-000002330000}"/>
    <cellStyle name="Note 8 2 6 5 3" xfId="13216" xr:uid="{00000000-0005-0000-0000-000003330000}"/>
    <cellStyle name="Note 8 2 6 5 3 2" xfId="13217" xr:uid="{00000000-0005-0000-0000-000004330000}"/>
    <cellStyle name="Note 8 2 6 5 4" xfId="13218" xr:uid="{00000000-0005-0000-0000-000005330000}"/>
    <cellStyle name="Note 8 2 6 5 4 2" xfId="13219" xr:uid="{00000000-0005-0000-0000-000006330000}"/>
    <cellStyle name="Note 8 2 6 5 5" xfId="13220" xr:uid="{00000000-0005-0000-0000-000007330000}"/>
    <cellStyle name="Note 8 2 6 5 5 2" xfId="13221" xr:uid="{00000000-0005-0000-0000-000008330000}"/>
    <cellStyle name="Note 8 2 6 5 6" xfId="13222" xr:uid="{00000000-0005-0000-0000-000009330000}"/>
    <cellStyle name="Note 8 2 6 5 6 2" xfId="13223" xr:uid="{00000000-0005-0000-0000-00000A330000}"/>
    <cellStyle name="Note 8 2 6 5 7" xfId="13224" xr:uid="{00000000-0005-0000-0000-00000B330000}"/>
    <cellStyle name="Note 8 2 6 5 7 2" xfId="13225" xr:uid="{00000000-0005-0000-0000-00000C330000}"/>
    <cellStyle name="Note 8 2 6 5 8" xfId="13226" xr:uid="{00000000-0005-0000-0000-00000D330000}"/>
    <cellStyle name="Note 8 2 6 5 8 2" xfId="13227" xr:uid="{00000000-0005-0000-0000-00000E330000}"/>
    <cellStyle name="Note 8 2 6 5 9" xfId="13228" xr:uid="{00000000-0005-0000-0000-00000F330000}"/>
    <cellStyle name="Note 8 2 6 5 9 2" xfId="13229" xr:uid="{00000000-0005-0000-0000-000010330000}"/>
    <cellStyle name="Note 8 2 6 6" xfId="13230" xr:uid="{00000000-0005-0000-0000-000011330000}"/>
    <cellStyle name="Note 8 2 6 6 2" xfId="13231" xr:uid="{00000000-0005-0000-0000-000012330000}"/>
    <cellStyle name="Note 8 2 6 7" xfId="13232" xr:uid="{00000000-0005-0000-0000-000013330000}"/>
    <cellStyle name="Note 8 2 6 7 2" xfId="13233" xr:uid="{00000000-0005-0000-0000-000014330000}"/>
    <cellStyle name="Note 8 2 6 8" xfId="13234" xr:uid="{00000000-0005-0000-0000-000015330000}"/>
    <cellStyle name="Note 8 2 6 8 2" xfId="13235" xr:uid="{00000000-0005-0000-0000-000016330000}"/>
    <cellStyle name="Note 8 2 6 9" xfId="13236" xr:uid="{00000000-0005-0000-0000-000017330000}"/>
    <cellStyle name="Note 8 2 6 9 2" xfId="13237" xr:uid="{00000000-0005-0000-0000-000018330000}"/>
    <cellStyle name="Note 8 2 7" xfId="13238" xr:uid="{00000000-0005-0000-0000-000019330000}"/>
    <cellStyle name="Note 8 2 7 10" xfId="13239" xr:uid="{00000000-0005-0000-0000-00001A330000}"/>
    <cellStyle name="Note 8 2 7 10 2" xfId="13240" xr:uid="{00000000-0005-0000-0000-00001B330000}"/>
    <cellStyle name="Note 8 2 7 11" xfId="13241" xr:uid="{00000000-0005-0000-0000-00001C330000}"/>
    <cellStyle name="Note 8 2 7 11 2" xfId="13242" xr:uid="{00000000-0005-0000-0000-00001D330000}"/>
    <cellStyle name="Note 8 2 7 12" xfId="13243" xr:uid="{00000000-0005-0000-0000-00001E330000}"/>
    <cellStyle name="Note 8 2 7 12 2" xfId="13244" xr:uid="{00000000-0005-0000-0000-00001F330000}"/>
    <cellStyle name="Note 8 2 7 13" xfId="13245" xr:uid="{00000000-0005-0000-0000-000020330000}"/>
    <cellStyle name="Note 8 2 7 13 2" xfId="13246" xr:uid="{00000000-0005-0000-0000-000021330000}"/>
    <cellStyle name="Note 8 2 7 14" xfId="13247" xr:uid="{00000000-0005-0000-0000-000022330000}"/>
    <cellStyle name="Note 8 2 7 14 2" xfId="13248" xr:uid="{00000000-0005-0000-0000-000023330000}"/>
    <cellStyle name="Note 8 2 7 15" xfId="13249" xr:uid="{00000000-0005-0000-0000-000024330000}"/>
    <cellStyle name="Note 8 2 7 15 2" xfId="13250" xr:uid="{00000000-0005-0000-0000-000025330000}"/>
    <cellStyle name="Note 8 2 7 16" xfId="13251" xr:uid="{00000000-0005-0000-0000-000026330000}"/>
    <cellStyle name="Note 8 2 7 16 2" xfId="13252" xr:uid="{00000000-0005-0000-0000-000027330000}"/>
    <cellStyle name="Note 8 2 7 17" xfId="13253" xr:uid="{00000000-0005-0000-0000-000028330000}"/>
    <cellStyle name="Note 8 2 7 17 2" xfId="13254" xr:uid="{00000000-0005-0000-0000-000029330000}"/>
    <cellStyle name="Note 8 2 7 18" xfId="13255" xr:uid="{00000000-0005-0000-0000-00002A330000}"/>
    <cellStyle name="Note 8 2 7 2" xfId="13256" xr:uid="{00000000-0005-0000-0000-00002B330000}"/>
    <cellStyle name="Note 8 2 7 2 10" xfId="13257" xr:uid="{00000000-0005-0000-0000-00002C330000}"/>
    <cellStyle name="Note 8 2 7 2 10 2" xfId="13258" xr:uid="{00000000-0005-0000-0000-00002D330000}"/>
    <cellStyle name="Note 8 2 7 2 11" xfId="13259" xr:uid="{00000000-0005-0000-0000-00002E330000}"/>
    <cellStyle name="Note 8 2 7 2 11 2" xfId="13260" xr:uid="{00000000-0005-0000-0000-00002F330000}"/>
    <cellStyle name="Note 8 2 7 2 12" xfId="13261" xr:uid="{00000000-0005-0000-0000-000030330000}"/>
    <cellStyle name="Note 8 2 7 2 12 2" xfId="13262" xr:uid="{00000000-0005-0000-0000-000031330000}"/>
    <cellStyle name="Note 8 2 7 2 13" xfId="13263" xr:uid="{00000000-0005-0000-0000-000032330000}"/>
    <cellStyle name="Note 8 2 7 2 13 2" xfId="13264" xr:uid="{00000000-0005-0000-0000-000033330000}"/>
    <cellStyle name="Note 8 2 7 2 14" xfId="13265" xr:uid="{00000000-0005-0000-0000-000034330000}"/>
    <cellStyle name="Note 8 2 7 2 14 2" xfId="13266" xr:uid="{00000000-0005-0000-0000-000035330000}"/>
    <cellStyle name="Note 8 2 7 2 15" xfId="13267" xr:uid="{00000000-0005-0000-0000-000036330000}"/>
    <cellStyle name="Note 8 2 7 2 15 2" xfId="13268" xr:uid="{00000000-0005-0000-0000-000037330000}"/>
    <cellStyle name="Note 8 2 7 2 16" xfId="13269" xr:uid="{00000000-0005-0000-0000-000038330000}"/>
    <cellStyle name="Note 8 2 7 2 16 2" xfId="13270" xr:uid="{00000000-0005-0000-0000-000039330000}"/>
    <cellStyle name="Note 8 2 7 2 17" xfId="13271" xr:uid="{00000000-0005-0000-0000-00003A330000}"/>
    <cellStyle name="Note 8 2 7 2 17 2" xfId="13272" xr:uid="{00000000-0005-0000-0000-00003B330000}"/>
    <cellStyle name="Note 8 2 7 2 18" xfId="13273" xr:uid="{00000000-0005-0000-0000-00003C330000}"/>
    <cellStyle name="Note 8 2 7 2 2" xfId="13274" xr:uid="{00000000-0005-0000-0000-00003D330000}"/>
    <cellStyle name="Note 8 2 7 2 2 2" xfId="13275" xr:uid="{00000000-0005-0000-0000-00003E330000}"/>
    <cellStyle name="Note 8 2 7 2 3" xfId="13276" xr:uid="{00000000-0005-0000-0000-00003F330000}"/>
    <cellStyle name="Note 8 2 7 2 3 2" xfId="13277" xr:uid="{00000000-0005-0000-0000-000040330000}"/>
    <cellStyle name="Note 8 2 7 2 4" xfId="13278" xr:uid="{00000000-0005-0000-0000-000041330000}"/>
    <cellStyle name="Note 8 2 7 2 4 2" xfId="13279" xr:uid="{00000000-0005-0000-0000-000042330000}"/>
    <cellStyle name="Note 8 2 7 2 5" xfId="13280" xr:uid="{00000000-0005-0000-0000-000043330000}"/>
    <cellStyle name="Note 8 2 7 2 5 2" xfId="13281" xr:uid="{00000000-0005-0000-0000-000044330000}"/>
    <cellStyle name="Note 8 2 7 2 6" xfId="13282" xr:uid="{00000000-0005-0000-0000-000045330000}"/>
    <cellStyle name="Note 8 2 7 2 6 2" xfId="13283" xr:uid="{00000000-0005-0000-0000-000046330000}"/>
    <cellStyle name="Note 8 2 7 2 7" xfId="13284" xr:uid="{00000000-0005-0000-0000-000047330000}"/>
    <cellStyle name="Note 8 2 7 2 7 2" xfId="13285" xr:uid="{00000000-0005-0000-0000-000048330000}"/>
    <cellStyle name="Note 8 2 7 2 8" xfId="13286" xr:uid="{00000000-0005-0000-0000-000049330000}"/>
    <cellStyle name="Note 8 2 7 2 8 2" xfId="13287" xr:uid="{00000000-0005-0000-0000-00004A330000}"/>
    <cellStyle name="Note 8 2 7 2 9" xfId="13288" xr:uid="{00000000-0005-0000-0000-00004B330000}"/>
    <cellStyle name="Note 8 2 7 2 9 2" xfId="13289" xr:uid="{00000000-0005-0000-0000-00004C330000}"/>
    <cellStyle name="Note 8 2 7 3" xfId="13290" xr:uid="{00000000-0005-0000-0000-00004D330000}"/>
    <cellStyle name="Note 8 2 7 3 10" xfId="13291" xr:uid="{00000000-0005-0000-0000-00004E330000}"/>
    <cellStyle name="Note 8 2 7 3 10 2" xfId="13292" xr:uid="{00000000-0005-0000-0000-00004F330000}"/>
    <cellStyle name="Note 8 2 7 3 11" xfId="13293" xr:uid="{00000000-0005-0000-0000-000050330000}"/>
    <cellStyle name="Note 8 2 7 3 11 2" xfId="13294" xr:uid="{00000000-0005-0000-0000-000051330000}"/>
    <cellStyle name="Note 8 2 7 3 12" xfId="13295" xr:uid="{00000000-0005-0000-0000-000052330000}"/>
    <cellStyle name="Note 8 2 7 3 12 2" xfId="13296" xr:uid="{00000000-0005-0000-0000-000053330000}"/>
    <cellStyle name="Note 8 2 7 3 13" xfId="13297" xr:uid="{00000000-0005-0000-0000-000054330000}"/>
    <cellStyle name="Note 8 2 7 3 13 2" xfId="13298" xr:uid="{00000000-0005-0000-0000-000055330000}"/>
    <cellStyle name="Note 8 2 7 3 14" xfId="13299" xr:uid="{00000000-0005-0000-0000-000056330000}"/>
    <cellStyle name="Note 8 2 7 3 14 2" xfId="13300" xr:uid="{00000000-0005-0000-0000-000057330000}"/>
    <cellStyle name="Note 8 2 7 3 15" xfId="13301" xr:uid="{00000000-0005-0000-0000-000058330000}"/>
    <cellStyle name="Note 8 2 7 3 15 2" xfId="13302" xr:uid="{00000000-0005-0000-0000-000059330000}"/>
    <cellStyle name="Note 8 2 7 3 16" xfId="13303" xr:uid="{00000000-0005-0000-0000-00005A330000}"/>
    <cellStyle name="Note 8 2 7 3 2" xfId="13304" xr:uid="{00000000-0005-0000-0000-00005B330000}"/>
    <cellStyle name="Note 8 2 7 3 2 2" xfId="13305" xr:uid="{00000000-0005-0000-0000-00005C330000}"/>
    <cellStyle name="Note 8 2 7 3 3" xfId="13306" xr:uid="{00000000-0005-0000-0000-00005D330000}"/>
    <cellStyle name="Note 8 2 7 3 3 2" xfId="13307" xr:uid="{00000000-0005-0000-0000-00005E330000}"/>
    <cellStyle name="Note 8 2 7 3 4" xfId="13308" xr:uid="{00000000-0005-0000-0000-00005F330000}"/>
    <cellStyle name="Note 8 2 7 3 4 2" xfId="13309" xr:uid="{00000000-0005-0000-0000-000060330000}"/>
    <cellStyle name="Note 8 2 7 3 5" xfId="13310" xr:uid="{00000000-0005-0000-0000-000061330000}"/>
    <cellStyle name="Note 8 2 7 3 5 2" xfId="13311" xr:uid="{00000000-0005-0000-0000-000062330000}"/>
    <cellStyle name="Note 8 2 7 3 6" xfId="13312" xr:uid="{00000000-0005-0000-0000-000063330000}"/>
    <cellStyle name="Note 8 2 7 3 6 2" xfId="13313" xr:uid="{00000000-0005-0000-0000-000064330000}"/>
    <cellStyle name="Note 8 2 7 3 7" xfId="13314" xr:uid="{00000000-0005-0000-0000-000065330000}"/>
    <cellStyle name="Note 8 2 7 3 7 2" xfId="13315" xr:uid="{00000000-0005-0000-0000-000066330000}"/>
    <cellStyle name="Note 8 2 7 3 8" xfId="13316" xr:uid="{00000000-0005-0000-0000-000067330000}"/>
    <cellStyle name="Note 8 2 7 3 8 2" xfId="13317" xr:uid="{00000000-0005-0000-0000-000068330000}"/>
    <cellStyle name="Note 8 2 7 3 9" xfId="13318" xr:uid="{00000000-0005-0000-0000-000069330000}"/>
    <cellStyle name="Note 8 2 7 3 9 2" xfId="13319" xr:uid="{00000000-0005-0000-0000-00006A330000}"/>
    <cellStyle name="Note 8 2 7 4" xfId="13320" xr:uid="{00000000-0005-0000-0000-00006B330000}"/>
    <cellStyle name="Note 8 2 7 4 10" xfId="13321" xr:uid="{00000000-0005-0000-0000-00006C330000}"/>
    <cellStyle name="Note 8 2 7 4 10 2" xfId="13322" xr:uid="{00000000-0005-0000-0000-00006D330000}"/>
    <cellStyle name="Note 8 2 7 4 11" xfId="13323" xr:uid="{00000000-0005-0000-0000-00006E330000}"/>
    <cellStyle name="Note 8 2 7 4 11 2" xfId="13324" xr:uid="{00000000-0005-0000-0000-00006F330000}"/>
    <cellStyle name="Note 8 2 7 4 12" xfId="13325" xr:uid="{00000000-0005-0000-0000-000070330000}"/>
    <cellStyle name="Note 8 2 7 4 12 2" xfId="13326" xr:uid="{00000000-0005-0000-0000-000071330000}"/>
    <cellStyle name="Note 8 2 7 4 13" xfId="13327" xr:uid="{00000000-0005-0000-0000-000072330000}"/>
    <cellStyle name="Note 8 2 7 4 13 2" xfId="13328" xr:uid="{00000000-0005-0000-0000-000073330000}"/>
    <cellStyle name="Note 8 2 7 4 14" xfId="13329" xr:uid="{00000000-0005-0000-0000-000074330000}"/>
    <cellStyle name="Note 8 2 7 4 14 2" xfId="13330" xr:uid="{00000000-0005-0000-0000-000075330000}"/>
    <cellStyle name="Note 8 2 7 4 15" xfId="13331" xr:uid="{00000000-0005-0000-0000-000076330000}"/>
    <cellStyle name="Note 8 2 7 4 15 2" xfId="13332" xr:uid="{00000000-0005-0000-0000-000077330000}"/>
    <cellStyle name="Note 8 2 7 4 16" xfId="13333" xr:uid="{00000000-0005-0000-0000-000078330000}"/>
    <cellStyle name="Note 8 2 7 4 2" xfId="13334" xr:uid="{00000000-0005-0000-0000-000079330000}"/>
    <cellStyle name="Note 8 2 7 4 2 2" xfId="13335" xr:uid="{00000000-0005-0000-0000-00007A330000}"/>
    <cellStyle name="Note 8 2 7 4 3" xfId="13336" xr:uid="{00000000-0005-0000-0000-00007B330000}"/>
    <cellStyle name="Note 8 2 7 4 3 2" xfId="13337" xr:uid="{00000000-0005-0000-0000-00007C330000}"/>
    <cellStyle name="Note 8 2 7 4 4" xfId="13338" xr:uid="{00000000-0005-0000-0000-00007D330000}"/>
    <cellStyle name="Note 8 2 7 4 4 2" xfId="13339" xr:uid="{00000000-0005-0000-0000-00007E330000}"/>
    <cellStyle name="Note 8 2 7 4 5" xfId="13340" xr:uid="{00000000-0005-0000-0000-00007F330000}"/>
    <cellStyle name="Note 8 2 7 4 5 2" xfId="13341" xr:uid="{00000000-0005-0000-0000-000080330000}"/>
    <cellStyle name="Note 8 2 7 4 6" xfId="13342" xr:uid="{00000000-0005-0000-0000-000081330000}"/>
    <cellStyle name="Note 8 2 7 4 6 2" xfId="13343" xr:uid="{00000000-0005-0000-0000-000082330000}"/>
    <cellStyle name="Note 8 2 7 4 7" xfId="13344" xr:uid="{00000000-0005-0000-0000-000083330000}"/>
    <cellStyle name="Note 8 2 7 4 7 2" xfId="13345" xr:uid="{00000000-0005-0000-0000-000084330000}"/>
    <cellStyle name="Note 8 2 7 4 8" xfId="13346" xr:uid="{00000000-0005-0000-0000-000085330000}"/>
    <cellStyle name="Note 8 2 7 4 8 2" xfId="13347" xr:uid="{00000000-0005-0000-0000-000086330000}"/>
    <cellStyle name="Note 8 2 7 4 9" xfId="13348" xr:uid="{00000000-0005-0000-0000-000087330000}"/>
    <cellStyle name="Note 8 2 7 4 9 2" xfId="13349" xr:uid="{00000000-0005-0000-0000-000088330000}"/>
    <cellStyle name="Note 8 2 7 5" xfId="13350" xr:uid="{00000000-0005-0000-0000-000089330000}"/>
    <cellStyle name="Note 8 2 7 5 10" xfId="13351" xr:uid="{00000000-0005-0000-0000-00008A330000}"/>
    <cellStyle name="Note 8 2 7 5 10 2" xfId="13352" xr:uid="{00000000-0005-0000-0000-00008B330000}"/>
    <cellStyle name="Note 8 2 7 5 11" xfId="13353" xr:uid="{00000000-0005-0000-0000-00008C330000}"/>
    <cellStyle name="Note 8 2 7 5 11 2" xfId="13354" xr:uid="{00000000-0005-0000-0000-00008D330000}"/>
    <cellStyle name="Note 8 2 7 5 12" xfId="13355" xr:uid="{00000000-0005-0000-0000-00008E330000}"/>
    <cellStyle name="Note 8 2 7 5 12 2" xfId="13356" xr:uid="{00000000-0005-0000-0000-00008F330000}"/>
    <cellStyle name="Note 8 2 7 5 13" xfId="13357" xr:uid="{00000000-0005-0000-0000-000090330000}"/>
    <cellStyle name="Note 8 2 7 5 13 2" xfId="13358" xr:uid="{00000000-0005-0000-0000-000091330000}"/>
    <cellStyle name="Note 8 2 7 5 14" xfId="13359" xr:uid="{00000000-0005-0000-0000-000092330000}"/>
    <cellStyle name="Note 8 2 7 5 2" xfId="13360" xr:uid="{00000000-0005-0000-0000-000093330000}"/>
    <cellStyle name="Note 8 2 7 5 2 2" xfId="13361" xr:uid="{00000000-0005-0000-0000-000094330000}"/>
    <cellStyle name="Note 8 2 7 5 3" xfId="13362" xr:uid="{00000000-0005-0000-0000-000095330000}"/>
    <cellStyle name="Note 8 2 7 5 3 2" xfId="13363" xr:uid="{00000000-0005-0000-0000-000096330000}"/>
    <cellStyle name="Note 8 2 7 5 4" xfId="13364" xr:uid="{00000000-0005-0000-0000-000097330000}"/>
    <cellStyle name="Note 8 2 7 5 4 2" xfId="13365" xr:uid="{00000000-0005-0000-0000-000098330000}"/>
    <cellStyle name="Note 8 2 7 5 5" xfId="13366" xr:uid="{00000000-0005-0000-0000-000099330000}"/>
    <cellStyle name="Note 8 2 7 5 5 2" xfId="13367" xr:uid="{00000000-0005-0000-0000-00009A330000}"/>
    <cellStyle name="Note 8 2 7 5 6" xfId="13368" xr:uid="{00000000-0005-0000-0000-00009B330000}"/>
    <cellStyle name="Note 8 2 7 5 6 2" xfId="13369" xr:uid="{00000000-0005-0000-0000-00009C330000}"/>
    <cellStyle name="Note 8 2 7 5 7" xfId="13370" xr:uid="{00000000-0005-0000-0000-00009D330000}"/>
    <cellStyle name="Note 8 2 7 5 7 2" xfId="13371" xr:uid="{00000000-0005-0000-0000-00009E330000}"/>
    <cellStyle name="Note 8 2 7 5 8" xfId="13372" xr:uid="{00000000-0005-0000-0000-00009F330000}"/>
    <cellStyle name="Note 8 2 7 5 8 2" xfId="13373" xr:uid="{00000000-0005-0000-0000-0000A0330000}"/>
    <cellStyle name="Note 8 2 7 5 9" xfId="13374" xr:uid="{00000000-0005-0000-0000-0000A1330000}"/>
    <cellStyle name="Note 8 2 7 5 9 2" xfId="13375" xr:uid="{00000000-0005-0000-0000-0000A2330000}"/>
    <cellStyle name="Note 8 2 7 6" xfId="13376" xr:uid="{00000000-0005-0000-0000-0000A3330000}"/>
    <cellStyle name="Note 8 2 7 6 2" xfId="13377" xr:uid="{00000000-0005-0000-0000-0000A4330000}"/>
    <cellStyle name="Note 8 2 7 7" xfId="13378" xr:uid="{00000000-0005-0000-0000-0000A5330000}"/>
    <cellStyle name="Note 8 2 7 7 2" xfId="13379" xr:uid="{00000000-0005-0000-0000-0000A6330000}"/>
    <cellStyle name="Note 8 2 7 8" xfId="13380" xr:uid="{00000000-0005-0000-0000-0000A7330000}"/>
    <cellStyle name="Note 8 2 7 8 2" xfId="13381" xr:uid="{00000000-0005-0000-0000-0000A8330000}"/>
    <cellStyle name="Note 8 2 7 9" xfId="13382" xr:uid="{00000000-0005-0000-0000-0000A9330000}"/>
    <cellStyle name="Note 8 2 7 9 2" xfId="13383" xr:uid="{00000000-0005-0000-0000-0000AA330000}"/>
    <cellStyle name="Note 8 2 8" xfId="13384" xr:uid="{00000000-0005-0000-0000-0000AB330000}"/>
    <cellStyle name="Note 8 2 8 10" xfId="13385" xr:uid="{00000000-0005-0000-0000-0000AC330000}"/>
    <cellStyle name="Note 8 2 8 10 2" xfId="13386" xr:uid="{00000000-0005-0000-0000-0000AD330000}"/>
    <cellStyle name="Note 8 2 8 11" xfId="13387" xr:uid="{00000000-0005-0000-0000-0000AE330000}"/>
    <cellStyle name="Note 8 2 8 11 2" xfId="13388" xr:uid="{00000000-0005-0000-0000-0000AF330000}"/>
    <cellStyle name="Note 8 2 8 12" xfId="13389" xr:uid="{00000000-0005-0000-0000-0000B0330000}"/>
    <cellStyle name="Note 8 2 8 12 2" xfId="13390" xr:uid="{00000000-0005-0000-0000-0000B1330000}"/>
    <cellStyle name="Note 8 2 8 13" xfId="13391" xr:uid="{00000000-0005-0000-0000-0000B2330000}"/>
    <cellStyle name="Note 8 2 8 13 2" xfId="13392" xr:uid="{00000000-0005-0000-0000-0000B3330000}"/>
    <cellStyle name="Note 8 2 8 14" xfId="13393" xr:uid="{00000000-0005-0000-0000-0000B4330000}"/>
    <cellStyle name="Note 8 2 8 14 2" xfId="13394" xr:uid="{00000000-0005-0000-0000-0000B5330000}"/>
    <cellStyle name="Note 8 2 8 15" xfId="13395" xr:uid="{00000000-0005-0000-0000-0000B6330000}"/>
    <cellStyle name="Note 8 2 8 15 2" xfId="13396" xr:uid="{00000000-0005-0000-0000-0000B7330000}"/>
    <cellStyle name="Note 8 2 8 16" xfId="13397" xr:uid="{00000000-0005-0000-0000-0000B8330000}"/>
    <cellStyle name="Note 8 2 8 16 2" xfId="13398" xr:uid="{00000000-0005-0000-0000-0000B9330000}"/>
    <cellStyle name="Note 8 2 8 17" xfId="13399" xr:uid="{00000000-0005-0000-0000-0000BA330000}"/>
    <cellStyle name="Note 8 2 8 17 2" xfId="13400" xr:uid="{00000000-0005-0000-0000-0000BB330000}"/>
    <cellStyle name="Note 8 2 8 18" xfId="13401" xr:uid="{00000000-0005-0000-0000-0000BC330000}"/>
    <cellStyle name="Note 8 2 8 2" xfId="13402" xr:uid="{00000000-0005-0000-0000-0000BD330000}"/>
    <cellStyle name="Note 8 2 8 2 10" xfId="13403" xr:uid="{00000000-0005-0000-0000-0000BE330000}"/>
    <cellStyle name="Note 8 2 8 2 10 2" xfId="13404" xr:uid="{00000000-0005-0000-0000-0000BF330000}"/>
    <cellStyle name="Note 8 2 8 2 11" xfId="13405" xr:uid="{00000000-0005-0000-0000-0000C0330000}"/>
    <cellStyle name="Note 8 2 8 2 11 2" xfId="13406" xr:uid="{00000000-0005-0000-0000-0000C1330000}"/>
    <cellStyle name="Note 8 2 8 2 12" xfId="13407" xr:uid="{00000000-0005-0000-0000-0000C2330000}"/>
    <cellStyle name="Note 8 2 8 2 12 2" xfId="13408" xr:uid="{00000000-0005-0000-0000-0000C3330000}"/>
    <cellStyle name="Note 8 2 8 2 13" xfId="13409" xr:uid="{00000000-0005-0000-0000-0000C4330000}"/>
    <cellStyle name="Note 8 2 8 2 13 2" xfId="13410" xr:uid="{00000000-0005-0000-0000-0000C5330000}"/>
    <cellStyle name="Note 8 2 8 2 14" xfId="13411" xr:uid="{00000000-0005-0000-0000-0000C6330000}"/>
    <cellStyle name="Note 8 2 8 2 14 2" xfId="13412" xr:uid="{00000000-0005-0000-0000-0000C7330000}"/>
    <cellStyle name="Note 8 2 8 2 15" xfId="13413" xr:uid="{00000000-0005-0000-0000-0000C8330000}"/>
    <cellStyle name="Note 8 2 8 2 15 2" xfId="13414" xr:uid="{00000000-0005-0000-0000-0000C9330000}"/>
    <cellStyle name="Note 8 2 8 2 16" xfId="13415" xr:uid="{00000000-0005-0000-0000-0000CA330000}"/>
    <cellStyle name="Note 8 2 8 2 16 2" xfId="13416" xr:uid="{00000000-0005-0000-0000-0000CB330000}"/>
    <cellStyle name="Note 8 2 8 2 17" xfId="13417" xr:uid="{00000000-0005-0000-0000-0000CC330000}"/>
    <cellStyle name="Note 8 2 8 2 17 2" xfId="13418" xr:uid="{00000000-0005-0000-0000-0000CD330000}"/>
    <cellStyle name="Note 8 2 8 2 18" xfId="13419" xr:uid="{00000000-0005-0000-0000-0000CE330000}"/>
    <cellStyle name="Note 8 2 8 2 2" xfId="13420" xr:uid="{00000000-0005-0000-0000-0000CF330000}"/>
    <cellStyle name="Note 8 2 8 2 2 2" xfId="13421" xr:uid="{00000000-0005-0000-0000-0000D0330000}"/>
    <cellStyle name="Note 8 2 8 2 3" xfId="13422" xr:uid="{00000000-0005-0000-0000-0000D1330000}"/>
    <cellStyle name="Note 8 2 8 2 3 2" xfId="13423" xr:uid="{00000000-0005-0000-0000-0000D2330000}"/>
    <cellStyle name="Note 8 2 8 2 4" xfId="13424" xr:uid="{00000000-0005-0000-0000-0000D3330000}"/>
    <cellStyle name="Note 8 2 8 2 4 2" xfId="13425" xr:uid="{00000000-0005-0000-0000-0000D4330000}"/>
    <cellStyle name="Note 8 2 8 2 5" xfId="13426" xr:uid="{00000000-0005-0000-0000-0000D5330000}"/>
    <cellStyle name="Note 8 2 8 2 5 2" xfId="13427" xr:uid="{00000000-0005-0000-0000-0000D6330000}"/>
    <cellStyle name="Note 8 2 8 2 6" xfId="13428" xr:uid="{00000000-0005-0000-0000-0000D7330000}"/>
    <cellStyle name="Note 8 2 8 2 6 2" xfId="13429" xr:uid="{00000000-0005-0000-0000-0000D8330000}"/>
    <cellStyle name="Note 8 2 8 2 7" xfId="13430" xr:uid="{00000000-0005-0000-0000-0000D9330000}"/>
    <cellStyle name="Note 8 2 8 2 7 2" xfId="13431" xr:uid="{00000000-0005-0000-0000-0000DA330000}"/>
    <cellStyle name="Note 8 2 8 2 8" xfId="13432" xr:uid="{00000000-0005-0000-0000-0000DB330000}"/>
    <cellStyle name="Note 8 2 8 2 8 2" xfId="13433" xr:uid="{00000000-0005-0000-0000-0000DC330000}"/>
    <cellStyle name="Note 8 2 8 2 9" xfId="13434" xr:uid="{00000000-0005-0000-0000-0000DD330000}"/>
    <cellStyle name="Note 8 2 8 2 9 2" xfId="13435" xr:uid="{00000000-0005-0000-0000-0000DE330000}"/>
    <cellStyle name="Note 8 2 8 3" xfId="13436" xr:uid="{00000000-0005-0000-0000-0000DF330000}"/>
    <cellStyle name="Note 8 2 8 3 10" xfId="13437" xr:uid="{00000000-0005-0000-0000-0000E0330000}"/>
    <cellStyle name="Note 8 2 8 3 10 2" xfId="13438" xr:uid="{00000000-0005-0000-0000-0000E1330000}"/>
    <cellStyle name="Note 8 2 8 3 11" xfId="13439" xr:uid="{00000000-0005-0000-0000-0000E2330000}"/>
    <cellStyle name="Note 8 2 8 3 11 2" xfId="13440" xr:uid="{00000000-0005-0000-0000-0000E3330000}"/>
    <cellStyle name="Note 8 2 8 3 12" xfId="13441" xr:uid="{00000000-0005-0000-0000-0000E4330000}"/>
    <cellStyle name="Note 8 2 8 3 12 2" xfId="13442" xr:uid="{00000000-0005-0000-0000-0000E5330000}"/>
    <cellStyle name="Note 8 2 8 3 13" xfId="13443" xr:uid="{00000000-0005-0000-0000-0000E6330000}"/>
    <cellStyle name="Note 8 2 8 3 13 2" xfId="13444" xr:uid="{00000000-0005-0000-0000-0000E7330000}"/>
    <cellStyle name="Note 8 2 8 3 14" xfId="13445" xr:uid="{00000000-0005-0000-0000-0000E8330000}"/>
    <cellStyle name="Note 8 2 8 3 14 2" xfId="13446" xr:uid="{00000000-0005-0000-0000-0000E9330000}"/>
    <cellStyle name="Note 8 2 8 3 15" xfId="13447" xr:uid="{00000000-0005-0000-0000-0000EA330000}"/>
    <cellStyle name="Note 8 2 8 3 15 2" xfId="13448" xr:uid="{00000000-0005-0000-0000-0000EB330000}"/>
    <cellStyle name="Note 8 2 8 3 16" xfId="13449" xr:uid="{00000000-0005-0000-0000-0000EC330000}"/>
    <cellStyle name="Note 8 2 8 3 2" xfId="13450" xr:uid="{00000000-0005-0000-0000-0000ED330000}"/>
    <cellStyle name="Note 8 2 8 3 2 2" xfId="13451" xr:uid="{00000000-0005-0000-0000-0000EE330000}"/>
    <cellStyle name="Note 8 2 8 3 3" xfId="13452" xr:uid="{00000000-0005-0000-0000-0000EF330000}"/>
    <cellStyle name="Note 8 2 8 3 3 2" xfId="13453" xr:uid="{00000000-0005-0000-0000-0000F0330000}"/>
    <cellStyle name="Note 8 2 8 3 4" xfId="13454" xr:uid="{00000000-0005-0000-0000-0000F1330000}"/>
    <cellStyle name="Note 8 2 8 3 4 2" xfId="13455" xr:uid="{00000000-0005-0000-0000-0000F2330000}"/>
    <cellStyle name="Note 8 2 8 3 5" xfId="13456" xr:uid="{00000000-0005-0000-0000-0000F3330000}"/>
    <cellStyle name="Note 8 2 8 3 5 2" xfId="13457" xr:uid="{00000000-0005-0000-0000-0000F4330000}"/>
    <cellStyle name="Note 8 2 8 3 6" xfId="13458" xr:uid="{00000000-0005-0000-0000-0000F5330000}"/>
    <cellStyle name="Note 8 2 8 3 6 2" xfId="13459" xr:uid="{00000000-0005-0000-0000-0000F6330000}"/>
    <cellStyle name="Note 8 2 8 3 7" xfId="13460" xr:uid="{00000000-0005-0000-0000-0000F7330000}"/>
    <cellStyle name="Note 8 2 8 3 7 2" xfId="13461" xr:uid="{00000000-0005-0000-0000-0000F8330000}"/>
    <cellStyle name="Note 8 2 8 3 8" xfId="13462" xr:uid="{00000000-0005-0000-0000-0000F9330000}"/>
    <cellStyle name="Note 8 2 8 3 8 2" xfId="13463" xr:uid="{00000000-0005-0000-0000-0000FA330000}"/>
    <cellStyle name="Note 8 2 8 3 9" xfId="13464" xr:uid="{00000000-0005-0000-0000-0000FB330000}"/>
    <cellStyle name="Note 8 2 8 3 9 2" xfId="13465" xr:uid="{00000000-0005-0000-0000-0000FC330000}"/>
    <cellStyle name="Note 8 2 8 4" xfId="13466" xr:uid="{00000000-0005-0000-0000-0000FD330000}"/>
    <cellStyle name="Note 8 2 8 4 10" xfId="13467" xr:uid="{00000000-0005-0000-0000-0000FE330000}"/>
    <cellStyle name="Note 8 2 8 4 10 2" xfId="13468" xr:uid="{00000000-0005-0000-0000-0000FF330000}"/>
    <cellStyle name="Note 8 2 8 4 11" xfId="13469" xr:uid="{00000000-0005-0000-0000-000000340000}"/>
    <cellStyle name="Note 8 2 8 4 11 2" xfId="13470" xr:uid="{00000000-0005-0000-0000-000001340000}"/>
    <cellStyle name="Note 8 2 8 4 12" xfId="13471" xr:uid="{00000000-0005-0000-0000-000002340000}"/>
    <cellStyle name="Note 8 2 8 4 12 2" xfId="13472" xr:uid="{00000000-0005-0000-0000-000003340000}"/>
    <cellStyle name="Note 8 2 8 4 13" xfId="13473" xr:uid="{00000000-0005-0000-0000-000004340000}"/>
    <cellStyle name="Note 8 2 8 4 13 2" xfId="13474" xr:uid="{00000000-0005-0000-0000-000005340000}"/>
    <cellStyle name="Note 8 2 8 4 14" xfId="13475" xr:uid="{00000000-0005-0000-0000-000006340000}"/>
    <cellStyle name="Note 8 2 8 4 14 2" xfId="13476" xr:uid="{00000000-0005-0000-0000-000007340000}"/>
    <cellStyle name="Note 8 2 8 4 15" xfId="13477" xr:uid="{00000000-0005-0000-0000-000008340000}"/>
    <cellStyle name="Note 8 2 8 4 15 2" xfId="13478" xr:uid="{00000000-0005-0000-0000-000009340000}"/>
    <cellStyle name="Note 8 2 8 4 16" xfId="13479" xr:uid="{00000000-0005-0000-0000-00000A340000}"/>
    <cellStyle name="Note 8 2 8 4 2" xfId="13480" xr:uid="{00000000-0005-0000-0000-00000B340000}"/>
    <cellStyle name="Note 8 2 8 4 2 2" xfId="13481" xr:uid="{00000000-0005-0000-0000-00000C340000}"/>
    <cellStyle name="Note 8 2 8 4 3" xfId="13482" xr:uid="{00000000-0005-0000-0000-00000D340000}"/>
    <cellStyle name="Note 8 2 8 4 3 2" xfId="13483" xr:uid="{00000000-0005-0000-0000-00000E340000}"/>
    <cellStyle name="Note 8 2 8 4 4" xfId="13484" xr:uid="{00000000-0005-0000-0000-00000F340000}"/>
    <cellStyle name="Note 8 2 8 4 4 2" xfId="13485" xr:uid="{00000000-0005-0000-0000-000010340000}"/>
    <cellStyle name="Note 8 2 8 4 5" xfId="13486" xr:uid="{00000000-0005-0000-0000-000011340000}"/>
    <cellStyle name="Note 8 2 8 4 5 2" xfId="13487" xr:uid="{00000000-0005-0000-0000-000012340000}"/>
    <cellStyle name="Note 8 2 8 4 6" xfId="13488" xr:uid="{00000000-0005-0000-0000-000013340000}"/>
    <cellStyle name="Note 8 2 8 4 6 2" xfId="13489" xr:uid="{00000000-0005-0000-0000-000014340000}"/>
    <cellStyle name="Note 8 2 8 4 7" xfId="13490" xr:uid="{00000000-0005-0000-0000-000015340000}"/>
    <cellStyle name="Note 8 2 8 4 7 2" xfId="13491" xr:uid="{00000000-0005-0000-0000-000016340000}"/>
    <cellStyle name="Note 8 2 8 4 8" xfId="13492" xr:uid="{00000000-0005-0000-0000-000017340000}"/>
    <cellStyle name="Note 8 2 8 4 8 2" xfId="13493" xr:uid="{00000000-0005-0000-0000-000018340000}"/>
    <cellStyle name="Note 8 2 8 4 9" xfId="13494" xr:uid="{00000000-0005-0000-0000-000019340000}"/>
    <cellStyle name="Note 8 2 8 4 9 2" xfId="13495" xr:uid="{00000000-0005-0000-0000-00001A340000}"/>
    <cellStyle name="Note 8 2 8 5" xfId="13496" xr:uid="{00000000-0005-0000-0000-00001B340000}"/>
    <cellStyle name="Note 8 2 8 5 10" xfId="13497" xr:uid="{00000000-0005-0000-0000-00001C340000}"/>
    <cellStyle name="Note 8 2 8 5 10 2" xfId="13498" xr:uid="{00000000-0005-0000-0000-00001D340000}"/>
    <cellStyle name="Note 8 2 8 5 11" xfId="13499" xr:uid="{00000000-0005-0000-0000-00001E340000}"/>
    <cellStyle name="Note 8 2 8 5 11 2" xfId="13500" xr:uid="{00000000-0005-0000-0000-00001F340000}"/>
    <cellStyle name="Note 8 2 8 5 12" xfId="13501" xr:uid="{00000000-0005-0000-0000-000020340000}"/>
    <cellStyle name="Note 8 2 8 5 12 2" xfId="13502" xr:uid="{00000000-0005-0000-0000-000021340000}"/>
    <cellStyle name="Note 8 2 8 5 13" xfId="13503" xr:uid="{00000000-0005-0000-0000-000022340000}"/>
    <cellStyle name="Note 8 2 8 5 13 2" xfId="13504" xr:uid="{00000000-0005-0000-0000-000023340000}"/>
    <cellStyle name="Note 8 2 8 5 14" xfId="13505" xr:uid="{00000000-0005-0000-0000-000024340000}"/>
    <cellStyle name="Note 8 2 8 5 2" xfId="13506" xr:uid="{00000000-0005-0000-0000-000025340000}"/>
    <cellStyle name="Note 8 2 8 5 2 2" xfId="13507" xr:uid="{00000000-0005-0000-0000-000026340000}"/>
    <cellStyle name="Note 8 2 8 5 3" xfId="13508" xr:uid="{00000000-0005-0000-0000-000027340000}"/>
    <cellStyle name="Note 8 2 8 5 3 2" xfId="13509" xr:uid="{00000000-0005-0000-0000-000028340000}"/>
    <cellStyle name="Note 8 2 8 5 4" xfId="13510" xr:uid="{00000000-0005-0000-0000-000029340000}"/>
    <cellStyle name="Note 8 2 8 5 4 2" xfId="13511" xr:uid="{00000000-0005-0000-0000-00002A340000}"/>
    <cellStyle name="Note 8 2 8 5 5" xfId="13512" xr:uid="{00000000-0005-0000-0000-00002B340000}"/>
    <cellStyle name="Note 8 2 8 5 5 2" xfId="13513" xr:uid="{00000000-0005-0000-0000-00002C340000}"/>
    <cellStyle name="Note 8 2 8 5 6" xfId="13514" xr:uid="{00000000-0005-0000-0000-00002D340000}"/>
    <cellStyle name="Note 8 2 8 5 6 2" xfId="13515" xr:uid="{00000000-0005-0000-0000-00002E340000}"/>
    <cellStyle name="Note 8 2 8 5 7" xfId="13516" xr:uid="{00000000-0005-0000-0000-00002F340000}"/>
    <cellStyle name="Note 8 2 8 5 7 2" xfId="13517" xr:uid="{00000000-0005-0000-0000-000030340000}"/>
    <cellStyle name="Note 8 2 8 5 8" xfId="13518" xr:uid="{00000000-0005-0000-0000-000031340000}"/>
    <cellStyle name="Note 8 2 8 5 8 2" xfId="13519" xr:uid="{00000000-0005-0000-0000-000032340000}"/>
    <cellStyle name="Note 8 2 8 5 9" xfId="13520" xr:uid="{00000000-0005-0000-0000-000033340000}"/>
    <cellStyle name="Note 8 2 8 5 9 2" xfId="13521" xr:uid="{00000000-0005-0000-0000-000034340000}"/>
    <cellStyle name="Note 8 2 8 6" xfId="13522" xr:uid="{00000000-0005-0000-0000-000035340000}"/>
    <cellStyle name="Note 8 2 8 6 2" xfId="13523" xr:uid="{00000000-0005-0000-0000-000036340000}"/>
    <cellStyle name="Note 8 2 8 7" xfId="13524" xr:uid="{00000000-0005-0000-0000-000037340000}"/>
    <cellStyle name="Note 8 2 8 7 2" xfId="13525" xr:uid="{00000000-0005-0000-0000-000038340000}"/>
    <cellStyle name="Note 8 2 8 8" xfId="13526" xr:uid="{00000000-0005-0000-0000-000039340000}"/>
    <cellStyle name="Note 8 2 8 8 2" xfId="13527" xr:uid="{00000000-0005-0000-0000-00003A340000}"/>
    <cellStyle name="Note 8 2 8 9" xfId="13528" xr:uid="{00000000-0005-0000-0000-00003B340000}"/>
    <cellStyle name="Note 8 2 8 9 2" xfId="13529" xr:uid="{00000000-0005-0000-0000-00003C340000}"/>
    <cellStyle name="Note 8 2 9" xfId="13530" xr:uid="{00000000-0005-0000-0000-00003D340000}"/>
    <cellStyle name="Note 8 2 9 10" xfId="13531" xr:uid="{00000000-0005-0000-0000-00003E340000}"/>
    <cellStyle name="Note 8 2 9 10 2" xfId="13532" xr:uid="{00000000-0005-0000-0000-00003F340000}"/>
    <cellStyle name="Note 8 2 9 11" xfId="13533" xr:uid="{00000000-0005-0000-0000-000040340000}"/>
    <cellStyle name="Note 8 2 9 11 2" xfId="13534" xr:uid="{00000000-0005-0000-0000-000041340000}"/>
    <cellStyle name="Note 8 2 9 12" xfId="13535" xr:uid="{00000000-0005-0000-0000-000042340000}"/>
    <cellStyle name="Note 8 2 9 12 2" xfId="13536" xr:uid="{00000000-0005-0000-0000-000043340000}"/>
    <cellStyle name="Note 8 2 9 13" xfId="13537" xr:uid="{00000000-0005-0000-0000-000044340000}"/>
    <cellStyle name="Note 8 2 9 13 2" xfId="13538" xr:uid="{00000000-0005-0000-0000-000045340000}"/>
    <cellStyle name="Note 8 2 9 14" xfId="13539" xr:uid="{00000000-0005-0000-0000-000046340000}"/>
    <cellStyle name="Note 8 2 9 14 2" xfId="13540" xr:uid="{00000000-0005-0000-0000-000047340000}"/>
    <cellStyle name="Note 8 2 9 15" xfId="13541" xr:uid="{00000000-0005-0000-0000-000048340000}"/>
    <cellStyle name="Note 8 2 9 15 2" xfId="13542" xr:uid="{00000000-0005-0000-0000-000049340000}"/>
    <cellStyle name="Note 8 2 9 16" xfId="13543" xr:uid="{00000000-0005-0000-0000-00004A340000}"/>
    <cellStyle name="Note 8 2 9 16 2" xfId="13544" xr:uid="{00000000-0005-0000-0000-00004B340000}"/>
    <cellStyle name="Note 8 2 9 17" xfId="13545" xr:uid="{00000000-0005-0000-0000-00004C340000}"/>
    <cellStyle name="Note 8 2 9 17 2" xfId="13546" xr:uid="{00000000-0005-0000-0000-00004D340000}"/>
    <cellStyle name="Note 8 2 9 18" xfId="13547" xr:uid="{00000000-0005-0000-0000-00004E340000}"/>
    <cellStyle name="Note 8 2 9 2" xfId="13548" xr:uid="{00000000-0005-0000-0000-00004F340000}"/>
    <cellStyle name="Note 8 2 9 2 2" xfId="13549" xr:uid="{00000000-0005-0000-0000-000050340000}"/>
    <cellStyle name="Note 8 2 9 3" xfId="13550" xr:uid="{00000000-0005-0000-0000-000051340000}"/>
    <cellStyle name="Note 8 2 9 3 2" xfId="13551" xr:uid="{00000000-0005-0000-0000-000052340000}"/>
    <cellStyle name="Note 8 2 9 4" xfId="13552" xr:uid="{00000000-0005-0000-0000-000053340000}"/>
    <cellStyle name="Note 8 2 9 4 2" xfId="13553" xr:uid="{00000000-0005-0000-0000-000054340000}"/>
    <cellStyle name="Note 8 2 9 5" xfId="13554" xr:uid="{00000000-0005-0000-0000-000055340000}"/>
    <cellStyle name="Note 8 2 9 5 2" xfId="13555" xr:uid="{00000000-0005-0000-0000-000056340000}"/>
    <cellStyle name="Note 8 2 9 6" xfId="13556" xr:uid="{00000000-0005-0000-0000-000057340000}"/>
    <cellStyle name="Note 8 2 9 6 2" xfId="13557" xr:uid="{00000000-0005-0000-0000-000058340000}"/>
    <cellStyle name="Note 8 2 9 7" xfId="13558" xr:uid="{00000000-0005-0000-0000-000059340000}"/>
    <cellStyle name="Note 8 2 9 7 2" xfId="13559" xr:uid="{00000000-0005-0000-0000-00005A340000}"/>
    <cellStyle name="Note 8 2 9 8" xfId="13560" xr:uid="{00000000-0005-0000-0000-00005B340000}"/>
    <cellStyle name="Note 8 2 9 8 2" xfId="13561" xr:uid="{00000000-0005-0000-0000-00005C340000}"/>
    <cellStyle name="Note 8 2 9 9" xfId="13562" xr:uid="{00000000-0005-0000-0000-00005D340000}"/>
    <cellStyle name="Note 8 2 9 9 2" xfId="13563" xr:uid="{00000000-0005-0000-0000-00005E340000}"/>
    <cellStyle name="Note 8 20" xfId="13564" xr:uid="{00000000-0005-0000-0000-00005F340000}"/>
    <cellStyle name="Note 8 20 2" xfId="13565" xr:uid="{00000000-0005-0000-0000-000060340000}"/>
    <cellStyle name="Note 8 21" xfId="13566" xr:uid="{00000000-0005-0000-0000-000061340000}"/>
    <cellStyle name="Note 8 21 2" xfId="13567" xr:uid="{00000000-0005-0000-0000-000062340000}"/>
    <cellStyle name="Note 8 22" xfId="13568" xr:uid="{00000000-0005-0000-0000-000063340000}"/>
    <cellStyle name="Note 8 22 2" xfId="13569" xr:uid="{00000000-0005-0000-0000-000064340000}"/>
    <cellStyle name="Note 8 23" xfId="13570" xr:uid="{00000000-0005-0000-0000-000065340000}"/>
    <cellStyle name="Note 8 23 2" xfId="13571" xr:uid="{00000000-0005-0000-0000-000066340000}"/>
    <cellStyle name="Note 8 24" xfId="13572" xr:uid="{00000000-0005-0000-0000-000067340000}"/>
    <cellStyle name="Note 8 24 2" xfId="13573" xr:uid="{00000000-0005-0000-0000-000068340000}"/>
    <cellStyle name="Note 8 25" xfId="13574" xr:uid="{00000000-0005-0000-0000-000069340000}"/>
    <cellStyle name="Note 8 25 2" xfId="13575" xr:uid="{00000000-0005-0000-0000-00006A340000}"/>
    <cellStyle name="Note 8 26" xfId="13576" xr:uid="{00000000-0005-0000-0000-00006B340000}"/>
    <cellStyle name="Note 8 26 2" xfId="13577" xr:uid="{00000000-0005-0000-0000-00006C340000}"/>
    <cellStyle name="Note 8 27" xfId="13578" xr:uid="{00000000-0005-0000-0000-00006D340000}"/>
    <cellStyle name="Note 8 27 2" xfId="13579" xr:uid="{00000000-0005-0000-0000-00006E340000}"/>
    <cellStyle name="Note 8 28" xfId="13580" xr:uid="{00000000-0005-0000-0000-00006F340000}"/>
    <cellStyle name="Note 8 3" xfId="13581" xr:uid="{00000000-0005-0000-0000-000070340000}"/>
    <cellStyle name="Note 8 3 10" xfId="13582" xr:uid="{00000000-0005-0000-0000-000071340000}"/>
    <cellStyle name="Note 8 3 10 2" xfId="13583" xr:uid="{00000000-0005-0000-0000-000072340000}"/>
    <cellStyle name="Note 8 3 11" xfId="13584" xr:uid="{00000000-0005-0000-0000-000073340000}"/>
    <cellStyle name="Note 8 3 11 2" xfId="13585" xr:uid="{00000000-0005-0000-0000-000074340000}"/>
    <cellStyle name="Note 8 3 12" xfId="13586" xr:uid="{00000000-0005-0000-0000-000075340000}"/>
    <cellStyle name="Note 8 3 12 2" xfId="13587" xr:uid="{00000000-0005-0000-0000-000076340000}"/>
    <cellStyle name="Note 8 3 13" xfId="13588" xr:uid="{00000000-0005-0000-0000-000077340000}"/>
    <cellStyle name="Note 8 3 13 2" xfId="13589" xr:uid="{00000000-0005-0000-0000-000078340000}"/>
    <cellStyle name="Note 8 3 14" xfId="13590" xr:uid="{00000000-0005-0000-0000-000079340000}"/>
    <cellStyle name="Note 8 3 14 2" xfId="13591" xr:uid="{00000000-0005-0000-0000-00007A340000}"/>
    <cellStyle name="Note 8 3 15" xfId="13592" xr:uid="{00000000-0005-0000-0000-00007B340000}"/>
    <cellStyle name="Note 8 3 15 2" xfId="13593" xr:uid="{00000000-0005-0000-0000-00007C340000}"/>
    <cellStyle name="Note 8 3 16" xfId="13594" xr:uid="{00000000-0005-0000-0000-00007D340000}"/>
    <cellStyle name="Note 8 3 16 2" xfId="13595" xr:uid="{00000000-0005-0000-0000-00007E340000}"/>
    <cellStyle name="Note 8 3 17" xfId="13596" xr:uid="{00000000-0005-0000-0000-00007F340000}"/>
    <cellStyle name="Note 8 3 17 2" xfId="13597" xr:uid="{00000000-0005-0000-0000-000080340000}"/>
    <cellStyle name="Note 8 3 18" xfId="13598" xr:uid="{00000000-0005-0000-0000-000081340000}"/>
    <cellStyle name="Note 8 3 18 2" xfId="13599" xr:uid="{00000000-0005-0000-0000-000082340000}"/>
    <cellStyle name="Note 8 3 19" xfId="13600" xr:uid="{00000000-0005-0000-0000-000083340000}"/>
    <cellStyle name="Note 8 3 19 2" xfId="13601" xr:uid="{00000000-0005-0000-0000-000084340000}"/>
    <cellStyle name="Note 8 3 2" xfId="13602" xr:uid="{00000000-0005-0000-0000-000085340000}"/>
    <cellStyle name="Note 8 3 2 10" xfId="13603" xr:uid="{00000000-0005-0000-0000-000086340000}"/>
    <cellStyle name="Note 8 3 2 10 2" xfId="13604" xr:uid="{00000000-0005-0000-0000-000087340000}"/>
    <cellStyle name="Note 8 3 2 11" xfId="13605" xr:uid="{00000000-0005-0000-0000-000088340000}"/>
    <cellStyle name="Note 8 3 2 11 2" xfId="13606" xr:uid="{00000000-0005-0000-0000-000089340000}"/>
    <cellStyle name="Note 8 3 2 12" xfId="13607" xr:uid="{00000000-0005-0000-0000-00008A340000}"/>
    <cellStyle name="Note 8 3 2 12 2" xfId="13608" xr:uid="{00000000-0005-0000-0000-00008B340000}"/>
    <cellStyle name="Note 8 3 2 13" xfId="13609" xr:uid="{00000000-0005-0000-0000-00008C340000}"/>
    <cellStyle name="Note 8 3 2 13 2" xfId="13610" xr:uid="{00000000-0005-0000-0000-00008D340000}"/>
    <cellStyle name="Note 8 3 2 14" xfId="13611" xr:uid="{00000000-0005-0000-0000-00008E340000}"/>
    <cellStyle name="Note 8 3 2 14 2" xfId="13612" xr:uid="{00000000-0005-0000-0000-00008F340000}"/>
    <cellStyle name="Note 8 3 2 15" xfId="13613" xr:uid="{00000000-0005-0000-0000-000090340000}"/>
    <cellStyle name="Note 8 3 2 15 2" xfId="13614" xr:uid="{00000000-0005-0000-0000-000091340000}"/>
    <cellStyle name="Note 8 3 2 16" xfId="13615" xr:uid="{00000000-0005-0000-0000-000092340000}"/>
    <cellStyle name="Note 8 3 2 16 2" xfId="13616" xr:uid="{00000000-0005-0000-0000-000093340000}"/>
    <cellStyle name="Note 8 3 2 17" xfId="13617" xr:uid="{00000000-0005-0000-0000-000094340000}"/>
    <cellStyle name="Note 8 3 2 17 2" xfId="13618" xr:uid="{00000000-0005-0000-0000-000095340000}"/>
    <cellStyle name="Note 8 3 2 18" xfId="13619" xr:uid="{00000000-0005-0000-0000-000096340000}"/>
    <cellStyle name="Note 8 3 2 18 2" xfId="13620" xr:uid="{00000000-0005-0000-0000-000097340000}"/>
    <cellStyle name="Note 8 3 2 19" xfId="13621" xr:uid="{00000000-0005-0000-0000-000098340000}"/>
    <cellStyle name="Note 8 3 2 2" xfId="13622" xr:uid="{00000000-0005-0000-0000-000099340000}"/>
    <cellStyle name="Note 8 3 2 2 2" xfId="13623" xr:uid="{00000000-0005-0000-0000-00009A340000}"/>
    <cellStyle name="Note 8 3 2 3" xfId="13624" xr:uid="{00000000-0005-0000-0000-00009B340000}"/>
    <cellStyle name="Note 8 3 2 3 2" xfId="13625" xr:uid="{00000000-0005-0000-0000-00009C340000}"/>
    <cellStyle name="Note 8 3 2 4" xfId="13626" xr:uid="{00000000-0005-0000-0000-00009D340000}"/>
    <cellStyle name="Note 8 3 2 4 2" xfId="13627" xr:uid="{00000000-0005-0000-0000-00009E340000}"/>
    <cellStyle name="Note 8 3 2 5" xfId="13628" xr:uid="{00000000-0005-0000-0000-00009F340000}"/>
    <cellStyle name="Note 8 3 2 5 2" xfId="13629" xr:uid="{00000000-0005-0000-0000-0000A0340000}"/>
    <cellStyle name="Note 8 3 2 6" xfId="13630" xr:uid="{00000000-0005-0000-0000-0000A1340000}"/>
    <cellStyle name="Note 8 3 2 6 2" xfId="13631" xr:uid="{00000000-0005-0000-0000-0000A2340000}"/>
    <cellStyle name="Note 8 3 2 7" xfId="13632" xr:uid="{00000000-0005-0000-0000-0000A3340000}"/>
    <cellStyle name="Note 8 3 2 7 2" xfId="13633" xr:uid="{00000000-0005-0000-0000-0000A4340000}"/>
    <cellStyle name="Note 8 3 2 8" xfId="13634" xr:uid="{00000000-0005-0000-0000-0000A5340000}"/>
    <cellStyle name="Note 8 3 2 8 2" xfId="13635" xr:uid="{00000000-0005-0000-0000-0000A6340000}"/>
    <cellStyle name="Note 8 3 2 9" xfId="13636" xr:uid="{00000000-0005-0000-0000-0000A7340000}"/>
    <cellStyle name="Note 8 3 2 9 2" xfId="13637" xr:uid="{00000000-0005-0000-0000-0000A8340000}"/>
    <cellStyle name="Note 8 3 20" xfId="13638" xr:uid="{00000000-0005-0000-0000-0000A9340000}"/>
    <cellStyle name="Note 8 3 3" xfId="13639" xr:uid="{00000000-0005-0000-0000-0000AA340000}"/>
    <cellStyle name="Note 8 3 3 10" xfId="13640" xr:uid="{00000000-0005-0000-0000-0000AB340000}"/>
    <cellStyle name="Note 8 3 3 10 2" xfId="13641" xr:uid="{00000000-0005-0000-0000-0000AC340000}"/>
    <cellStyle name="Note 8 3 3 11" xfId="13642" xr:uid="{00000000-0005-0000-0000-0000AD340000}"/>
    <cellStyle name="Note 8 3 3 11 2" xfId="13643" xr:uid="{00000000-0005-0000-0000-0000AE340000}"/>
    <cellStyle name="Note 8 3 3 12" xfId="13644" xr:uid="{00000000-0005-0000-0000-0000AF340000}"/>
    <cellStyle name="Note 8 3 3 12 2" xfId="13645" xr:uid="{00000000-0005-0000-0000-0000B0340000}"/>
    <cellStyle name="Note 8 3 3 13" xfId="13646" xr:uid="{00000000-0005-0000-0000-0000B1340000}"/>
    <cellStyle name="Note 8 3 3 13 2" xfId="13647" xr:uid="{00000000-0005-0000-0000-0000B2340000}"/>
    <cellStyle name="Note 8 3 3 14" xfId="13648" xr:uid="{00000000-0005-0000-0000-0000B3340000}"/>
    <cellStyle name="Note 8 3 3 14 2" xfId="13649" xr:uid="{00000000-0005-0000-0000-0000B4340000}"/>
    <cellStyle name="Note 8 3 3 15" xfId="13650" xr:uid="{00000000-0005-0000-0000-0000B5340000}"/>
    <cellStyle name="Note 8 3 3 15 2" xfId="13651" xr:uid="{00000000-0005-0000-0000-0000B6340000}"/>
    <cellStyle name="Note 8 3 3 16" xfId="13652" xr:uid="{00000000-0005-0000-0000-0000B7340000}"/>
    <cellStyle name="Note 8 3 3 16 2" xfId="13653" xr:uid="{00000000-0005-0000-0000-0000B8340000}"/>
    <cellStyle name="Note 8 3 3 17" xfId="13654" xr:uid="{00000000-0005-0000-0000-0000B9340000}"/>
    <cellStyle name="Note 8 3 3 17 2" xfId="13655" xr:uid="{00000000-0005-0000-0000-0000BA340000}"/>
    <cellStyle name="Note 8 3 3 18" xfId="13656" xr:uid="{00000000-0005-0000-0000-0000BB340000}"/>
    <cellStyle name="Note 8 3 3 18 2" xfId="13657" xr:uid="{00000000-0005-0000-0000-0000BC340000}"/>
    <cellStyle name="Note 8 3 3 19" xfId="13658" xr:uid="{00000000-0005-0000-0000-0000BD340000}"/>
    <cellStyle name="Note 8 3 3 2" xfId="13659" xr:uid="{00000000-0005-0000-0000-0000BE340000}"/>
    <cellStyle name="Note 8 3 3 2 2" xfId="13660" xr:uid="{00000000-0005-0000-0000-0000BF340000}"/>
    <cellStyle name="Note 8 3 3 3" xfId="13661" xr:uid="{00000000-0005-0000-0000-0000C0340000}"/>
    <cellStyle name="Note 8 3 3 3 2" xfId="13662" xr:uid="{00000000-0005-0000-0000-0000C1340000}"/>
    <cellStyle name="Note 8 3 3 4" xfId="13663" xr:uid="{00000000-0005-0000-0000-0000C2340000}"/>
    <cellStyle name="Note 8 3 3 4 2" xfId="13664" xr:uid="{00000000-0005-0000-0000-0000C3340000}"/>
    <cellStyle name="Note 8 3 3 5" xfId="13665" xr:uid="{00000000-0005-0000-0000-0000C4340000}"/>
    <cellStyle name="Note 8 3 3 5 2" xfId="13666" xr:uid="{00000000-0005-0000-0000-0000C5340000}"/>
    <cellStyle name="Note 8 3 3 6" xfId="13667" xr:uid="{00000000-0005-0000-0000-0000C6340000}"/>
    <cellStyle name="Note 8 3 3 6 2" xfId="13668" xr:uid="{00000000-0005-0000-0000-0000C7340000}"/>
    <cellStyle name="Note 8 3 3 7" xfId="13669" xr:uid="{00000000-0005-0000-0000-0000C8340000}"/>
    <cellStyle name="Note 8 3 3 7 2" xfId="13670" xr:uid="{00000000-0005-0000-0000-0000C9340000}"/>
    <cellStyle name="Note 8 3 3 8" xfId="13671" xr:uid="{00000000-0005-0000-0000-0000CA340000}"/>
    <cellStyle name="Note 8 3 3 8 2" xfId="13672" xr:uid="{00000000-0005-0000-0000-0000CB340000}"/>
    <cellStyle name="Note 8 3 3 9" xfId="13673" xr:uid="{00000000-0005-0000-0000-0000CC340000}"/>
    <cellStyle name="Note 8 3 3 9 2" xfId="13674" xr:uid="{00000000-0005-0000-0000-0000CD340000}"/>
    <cellStyle name="Note 8 3 4" xfId="13675" xr:uid="{00000000-0005-0000-0000-0000CE340000}"/>
    <cellStyle name="Note 8 3 4 10" xfId="13676" xr:uid="{00000000-0005-0000-0000-0000CF340000}"/>
    <cellStyle name="Note 8 3 4 10 2" xfId="13677" xr:uid="{00000000-0005-0000-0000-0000D0340000}"/>
    <cellStyle name="Note 8 3 4 11" xfId="13678" xr:uid="{00000000-0005-0000-0000-0000D1340000}"/>
    <cellStyle name="Note 8 3 4 11 2" xfId="13679" xr:uid="{00000000-0005-0000-0000-0000D2340000}"/>
    <cellStyle name="Note 8 3 4 12" xfId="13680" xr:uid="{00000000-0005-0000-0000-0000D3340000}"/>
    <cellStyle name="Note 8 3 4 12 2" xfId="13681" xr:uid="{00000000-0005-0000-0000-0000D4340000}"/>
    <cellStyle name="Note 8 3 4 13" xfId="13682" xr:uid="{00000000-0005-0000-0000-0000D5340000}"/>
    <cellStyle name="Note 8 3 4 13 2" xfId="13683" xr:uid="{00000000-0005-0000-0000-0000D6340000}"/>
    <cellStyle name="Note 8 3 4 14" xfId="13684" xr:uid="{00000000-0005-0000-0000-0000D7340000}"/>
    <cellStyle name="Note 8 3 4 14 2" xfId="13685" xr:uid="{00000000-0005-0000-0000-0000D8340000}"/>
    <cellStyle name="Note 8 3 4 15" xfId="13686" xr:uid="{00000000-0005-0000-0000-0000D9340000}"/>
    <cellStyle name="Note 8 3 4 15 2" xfId="13687" xr:uid="{00000000-0005-0000-0000-0000DA340000}"/>
    <cellStyle name="Note 8 3 4 16" xfId="13688" xr:uid="{00000000-0005-0000-0000-0000DB340000}"/>
    <cellStyle name="Note 8 3 4 2" xfId="13689" xr:uid="{00000000-0005-0000-0000-0000DC340000}"/>
    <cellStyle name="Note 8 3 4 2 2" xfId="13690" xr:uid="{00000000-0005-0000-0000-0000DD340000}"/>
    <cellStyle name="Note 8 3 4 3" xfId="13691" xr:uid="{00000000-0005-0000-0000-0000DE340000}"/>
    <cellStyle name="Note 8 3 4 3 2" xfId="13692" xr:uid="{00000000-0005-0000-0000-0000DF340000}"/>
    <cellStyle name="Note 8 3 4 4" xfId="13693" xr:uid="{00000000-0005-0000-0000-0000E0340000}"/>
    <cellStyle name="Note 8 3 4 4 2" xfId="13694" xr:uid="{00000000-0005-0000-0000-0000E1340000}"/>
    <cellStyle name="Note 8 3 4 5" xfId="13695" xr:uid="{00000000-0005-0000-0000-0000E2340000}"/>
    <cellStyle name="Note 8 3 4 5 2" xfId="13696" xr:uid="{00000000-0005-0000-0000-0000E3340000}"/>
    <cellStyle name="Note 8 3 4 6" xfId="13697" xr:uid="{00000000-0005-0000-0000-0000E4340000}"/>
    <cellStyle name="Note 8 3 4 6 2" xfId="13698" xr:uid="{00000000-0005-0000-0000-0000E5340000}"/>
    <cellStyle name="Note 8 3 4 7" xfId="13699" xr:uid="{00000000-0005-0000-0000-0000E6340000}"/>
    <cellStyle name="Note 8 3 4 7 2" xfId="13700" xr:uid="{00000000-0005-0000-0000-0000E7340000}"/>
    <cellStyle name="Note 8 3 4 8" xfId="13701" xr:uid="{00000000-0005-0000-0000-0000E8340000}"/>
    <cellStyle name="Note 8 3 4 8 2" xfId="13702" xr:uid="{00000000-0005-0000-0000-0000E9340000}"/>
    <cellStyle name="Note 8 3 4 9" xfId="13703" xr:uid="{00000000-0005-0000-0000-0000EA340000}"/>
    <cellStyle name="Note 8 3 4 9 2" xfId="13704" xr:uid="{00000000-0005-0000-0000-0000EB340000}"/>
    <cellStyle name="Note 8 3 5" xfId="13705" xr:uid="{00000000-0005-0000-0000-0000EC340000}"/>
    <cellStyle name="Note 8 3 5 10" xfId="13706" xr:uid="{00000000-0005-0000-0000-0000ED340000}"/>
    <cellStyle name="Note 8 3 5 10 2" xfId="13707" xr:uid="{00000000-0005-0000-0000-0000EE340000}"/>
    <cellStyle name="Note 8 3 5 11" xfId="13708" xr:uid="{00000000-0005-0000-0000-0000EF340000}"/>
    <cellStyle name="Note 8 3 5 11 2" xfId="13709" xr:uid="{00000000-0005-0000-0000-0000F0340000}"/>
    <cellStyle name="Note 8 3 5 12" xfId="13710" xr:uid="{00000000-0005-0000-0000-0000F1340000}"/>
    <cellStyle name="Note 8 3 5 12 2" xfId="13711" xr:uid="{00000000-0005-0000-0000-0000F2340000}"/>
    <cellStyle name="Note 8 3 5 13" xfId="13712" xr:uid="{00000000-0005-0000-0000-0000F3340000}"/>
    <cellStyle name="Note 8 3 5 13 2" xfId="13713" xr:uid="{00000000-0005-0000-0000-0000F4340000}"/>
    <cellStyle name="Note 8 3 5 14" xfId="13714" xr:uid="{00000000-0005-0000-0000-0000F5340000}"/>
    <cellStyle name="Note 8 3 5 14 2" xfId="13715" xr:uid="{00000000-0005-0000-0000-0000F6340000}"/>
    <cellStyle name="Note 8 3 5 15" xfId="13716" xr:uid="{00000000-0005-0000-0000-0000F7340000}"/>
    <cellStyle name="Note 8 3 5 15 2" xfId="13717" xr:uid="{00000000-0005-0000-0000-0000F8340000}"/>
    <cellStyle name="Note 8 3 5 16" xfId="13718" xr:uid="{00000000-0005-0000-0000-0000F9340000}"/>
    <cellStyle name="Note 8 3 5 2" xfId="13719" xr:uid="{00000000-0005-0000-0000-0000FA340000}"/>
    <cellStyle name="Note 8 3 5 2 2" xfId="13720" xr:uid="{00000000-0005-0000-0000-0000FB340000}"/>
    <cellStyle name="Note 8 3 5 3" xfId="13721" xr:uid="{00000000-0005-0000-0000-0000FC340000}"/>
    <cellStyle name="Note 8 3 5 3 2" xfId="13722" xr:uid="{00000000-0005-0000-0000-0000FD340000}"/>
    <cellStyle name="Note 8 3 5 4" xfId="13723" xr:uid="{00000000-0005-0000-0000-0000FE340000}"/>
    <cellStyle name="Note 8 3 5 4 2" xfId="13724" xr:uid="{00000000-0005-0000-0000-0000FF340000}"/>
    <cellStyle name="Note 8 3 5 5" xfId="13725" xr:uid="{00000000-0005-0000-0000-000000350000}"/>
    <cellStyle name="Note 8 3 5 5 2" xfId="13726" xr:uid="{00000000-0005-0000-0000-000001350000}"/>
    <cellStyle name="Note 8 3 5 6" xfId="13727" xr:uid="{00000000-0005-0000-0000-000002350000}"/>
    <cellStyle name="Note 8 3 5 6 2" xfId="13728" xr:uid="{00000000-0005-0000-0000-000003350000}"/>
    <cellStyle name="Note 8 3 5 7" xfId="13729" xr:uid="{00000000-0005-0000-0000-000004350000}"/>
    <cellStyle name="Note 8 3 5 7 2" xfId="13730" xr:uid="{00000000-0005-0000-0000-000005350000}"/>
    <cellStyle name="Note 8 3 5 8" xfId="13731" xr:uid="{00000000-0005-0000-0000-000006350000}"/>
    <cellStyle name="Note 8 3 5 8 2" xfId="13732" xr:uid="{00000000-0005-0000-0000-000007350000}"/>
    <cellStyle name="Note 8 3 5 9" xfId="13733" xr:uid="{00000000-0005-0000-0000-000008350000}"/>
    <cellStyle name="Note 8 3 5 9 2" xfId="13734" xr:uid="{00000000-0005-0000-0000-000009350000}"/>
    <cellStyle name="Note 8 3 6" xfId="13735" xr:uid="{00000000-0005-0000-0000-00000A350000}"/>
    <cellStyle name="Note 8 3 6 10" xfId="13736" xr:uid="{00000000-0005-0000-0000-00000B350000}"/>
    <cellStyle name="Note 8 3 6 10 2" xfId="13737" xr:uid="{00000000-0005-0000-0000-00000C350000}"/>
    <cellStyle name="Note 8 3 6 11" xfId="13738" xr:uid="{00000000-0005-0000-0000-00000D350000}"/>
    <cellStyle name="Note 8 3 6 11 2" xfId="13739" xr:uid="{00000000-0005-0000-0000-00000E350000}"/>
    <cellStyle name="Note 8 3 6 12" xfId="13740" xr:uid="{00000000-0005-0000-0000-00000F350000}"/>
    <cellStyle name="Note 8 3 6 12 2" xfId="13741" xr:uid="{00000000-0005-0000-0000-000010350000}"/>
    <cellStyle name="Note 8 3 6 13" xfId="13742" xr:uid="{00000000-0005-0000-0000-000011350000}"/>
    <cellStyle name="Note 8 3 6 13 2" xfId="13743" xr:uid="{00000000-0005-0000-0000-000012350000}"/>
    <cellStyle name="Note 8 3 6 14" xfId="13744" xr:uid="{00000000-0005-0000-0000-000013350000}"/>
    <cellStyle name="Note 8 3 6 14 2" xfId="13745" xr:uid="{00000000-0005-0000-0000-000014350000}"/>
    <cellStyle name="Note 8 3 6 15" xfId="13746" xr:uid="{00000000-0005-0000-0000-000015350000}"/>
    <cellStyle name="Note 8 3 6 2" xfId="13747" xr:uid="{00000000-0005-0000-0000-000016350000}"/>
    <cellStyle name="Note 8 3 6 2 2" xfId="13748" xr:uid="{00000000-0005-0000-0000-000017350000}"/>
    <cellStyle name="Note 8 3 6 3" xfId="13749" xr:uid="{00000000-0005-0000-0000-000018350000}"/>
    <cellStyle name="Note 8 3 6 3 2" xfId="13750" xr:uid="{00000000-0005-0000-0000-000019350000}"/>
    <cellStyle name="Note 8 3 6 4" xfId="13751" xr:uid="{00000000-0005-0000-0000-00001A350000}"/>
    <cellStyle name="Note 8 3 6 4 2" xfId="13752" xr:uid="{00000000-0005-0000-0000-00001B350000}"/>
    <cellStyle name="Note 8 3 6 5" xfId="13753" xr:uid="{00000000-0005-0000-0000-00001C350000}"/>
    <cellStyle name="Note 8 3 6 5 2" xfId="13754" xr:uid="{00000000-0005-0000-0000-00001D350000}"/>
    <cellStyle name="Note 8 3 6 6" xfId="13755" xr:uid="{00000000-0005-0000-0000-00001E350000}"/>
    <cellStyle name="Note 8 3 6 6 2" xfId="13756" xr:uid="{00000000-0005-0000-0000-00001F350000}"/>
    <cellStyle name="Note 8 3 6 7" xfId="13757" xr:uid="{00000000-0005-0000-0000-000020350000}"/>
    <cellStyle name="Note 8 3 6 7 2" xfId="13758" xr:uid="{00000000-0005-0000-0000-000021350000}"/>
    <cellStyle name="Note 8 3 6 8" xfId="13759" xr:uid="{00000000-0005-0000-0000-000022350000}"/>
    <cellStyle name="Note 8 3 6 8 2" xfId="13760" xr:uid="{00000000-0005-0000-0000-000023350000}"/>
    <cellStyle name="Note 8 3 6 9" xfId="13761" xr:uid="{00000000-0005-0000-0000-000024350000}"/>
    <cellStyle name="Note 8 3 6 9 2" xfId="13762" xr:uid="{00000000-0005-0000-0000-000025350000}"/>
    <cellStyle name="Note 8 3 7" xfId="13763" xr:uid="{00000000-0005-0000-0000-000026350000}"/>
    <cellStyle name="Note 8 3 7 2" xfId="13764" xr:uid="{00000000-0005-0000-0000-000027350000}"/>
    <cellStyle name="Note 8 3 8" xfId="13765" xr:uid="{00000000-0005-0000-0000-000028350000}"/>
    <cellStyle name="Note 8 3 8 2" xfId="13766" xr:uid="{00000000-0005-0000-0000-000029350000}"/>
    <cellStyle name="Note 8 3 9" xfId="13767" xr:uid="{00000000-0005-0000-0000-00002A350000}"/>
    <cellStyle name="Note 8 3 9 2" xfId="13768" xr:uid="{00000000-0005-0000-0000-00002B350000}"/>
    <cellStyle name="Note 8 4" xfId="13769" xr:uid="{00000000-0005-0000-0000-00002C350000}"/>
    <cellStyle name="Note 8 4 10" xfId="13770" xr:uid="{00000000-0005-0000-0000-00002D350000}"/>
    <cellStyle name="Note 8 4 10 2" xfId="13771" xr:uid="{00000000-0005-0000-0000-00002E350000}"/>
    <cellStyle name="Note 8 4 11" xfId="13772" xr:uid="{00000000-0005-0000-0000-00002F350000}"/>
    <cellStyle name="Note 8 4 11 2" xfId="13773" xr:uid="{00000000-0005-0000-0000-000030350000}"/>
    <cellStyle name="Note 8 4 12" xfId="13774" xr:uid="{00000000-0005-0000-0000-000031350000}"/>
    <cellStyle name="Note 8 4 12 2" xfId="13775" xr:uid="{00000000-0005-0000-0000-000032350000}"/>
    <cellStyle name="Note 8 4 13" xfId="13776" xr:uid="{00000000-0005-0000-0000-000033350000}"/>
    <cellStyle name="Note 8 4 13 2" xfId="13777" xr:uid="{00000000-0005-0000-0000-000034350000}"/>
    <cellStyle name="Note 8 4 14" xfId="13778" xr:uid="{00000000-0005-0000-0000-000035350000}"/>
    <cellStyle name="Note 8 4 14 2" xfId="13779" xr:uid="{00000000-0005-0000-0000-000036350000}"/>
    <cellStyle name="Note 8 4 15" xfId="13780" xr:uid="{00000000-0005-0000-0000-000037350000}"/>
    <cellStyle name="Note 8 4 15 2" xfId="13781" xr:uid="{00000000-0005-0000-0000-000038350000}"/>
    <cellStyle name="Note 8 4 16" xfId="13782" xr:uid="{00000000-0005-0000-0000-000039350000}"/>
    <cellStyle name="Note 8 4 16 2" xfId="13783" xr:uid="{00000000-0005-0000-0000-00003A350000}"/>
    <cellStyle name="Note 8 4 17" xfId="13784" xr:uid="{00000000-0005-0000-0000-00003B350000}"/>
    <cellStyle name="Note 8 4 17 2" xfId="13785" xr:uid="{00000000-0005-0000-0000-00003C350000}"/>
    <cellStyle name="Note 8 4 18" xfId="13786" xr:uid="{00000000-0005-0000-0000-00003D350000}"/>
    <cellStyle name="Note 8 4 18 2" xfId="13787" xr:uid="{00000000-0005-0000-0000-00003E350000}"/>
    <cellStyle name="Note 8 4 19" xfId="13788" xr:uid="{00000000-0005-0000-0000-00003F350000}"/>
    <cellStyle name="Note 8 4 19 2" xfId="13789" xr:uid="{00000000-0005-0000-0000-000040350000}"/>
    <cellStyle name="Note 8 4 2" xfId="13790" xr:uid="{00000000-0005-0000-0000-000041350000}"/>
    <cellStyle name="Note 8 4 2 10" xfId="13791" xr:uid="{00000000-0005-0000-0000-000042350000}"/>
    <cellStyle name="Note 8 4 2 10 2" xfId="13792" xr:uid="{00000000-0005-0000-0000-000043350000}"/>
    <cellStyle name="Note 8 4 2 11" xfId="13793" xr:uid="{00000000-0005-0000-0000-000044350000}"/>
    <cellStyle name="Note 8 4 2 11 2" xfId="13794" xr:uid="{00000000-0005-0000-0000-000045350000}"/>
    <cellStyle name="Note 8 4 2 12" xfId="13795" xr:uid="{00000000-0005-0000-0000-000046350000}"/>
    <cellStyle name="Note 8 4 2 12 2" xfId="13796" xr:uid="{00000000-0005-0000-0000-000047350000}"/>
    <cellStyle name="Note 8 4 2 13" xfId="13797" xr:uid="{00000000-0005-0000-0000-000048350000}"/>
    <cellStyle name="Note 8 4 2 13 2" xfId="13798" xr:uid="{00000000-0005-0000-0000-000049350000}"/>
    <cellStyle name="Note 8 4 2 14" xfId="13799" xr:uid="{00000000-0005-0000-0000-00004A350000}"/>
    <cellStyle name="Note 8 4 2 14 2" xfId="13800" xr:uid="{00000000-0005-0000-0000-00004B350000}"/>
    <cellStyle name="Note 8 4 2 15" xfId="13801" xr:uid="{00000000-0005-0000-0000-00004C350000}"/>
    <cellStyle name="Note 8 4 2 15 2" xfId="13802" xr:uid="{00000000-0005-0000-0000-00004D350000}"/>
    <cellStyle name="Note 8 4 2 16" xfId="13803" xr:uid="{00000000-0005-0000-0000-00004E350000}"/>
    <cellStyle name="Note 8 4 2 16 2" xfId="13804" xr:uid="{00000000-0005-0000-0000-00004F350000}"/>
    <cellStyle name="Note 8 4 2 17" xfId="13805" xr:uid="{00000000-0005-0000-0000-000050350000}"/>
    <cellStyle name="Note 8 4 2 17 2" xfId="13806" xr:uid="{00000000-0005-0000-0000-000051350000}"/>
    <cellStyle name="Note 8 4 2 18" xfId="13807" xr:uid="{00000000-0005-0000-0000-000052350000}"/>
    <cellStyle name="Note 8 4 2 18 2" xfId="13808" xr:uid="{00000000-0005-0000-0000-000053350000}"/>
    <cellStyle name="Note 8 4 2 19" xfId="13809" xr:uid="{00000000-0005-0000-0000-000054350000}"/>
    <cellStyle name="Note 8 4 2 2" xfId="13810" xr:uid="{00000000-0005-0000-0000-000055350000}"/>
    <cellStyle name="Note 8 4 2 2 2" xfId="13811" xr:uid="{00000000-0005-0000-0000-000056350000}"/>
    <cellStyle name="Note 8 4 2 3" xfId="13812" xr:uid="{00000000-0005-0000-0000-000057350000}"/>
    <cellStyle name="Note 8 4 2 3 2" xfId="13813" xr:uid="{00000000-0005-0000-0000-000058350000}"/>
    <cellStyle name="Note 8 4 2 4" xfId="13814" xr:uid="{00000000-0005-0000-0000-000059350000}"/>
    <cellStyle name="Note 8 4 2 4 2" xfId="13815" xr:uid="{00000000-0005-0000-0000-00005A350000}"/>
    <cellStyle name="Note 8 4 2 5" xfId="13816" xr:uid="{00000000-0005-0000-0000-00005B350000}"/>
    <cellStyle name="Note 8 4 2 5 2" xfId="13817" xr:uid="{00000000-0005-0000-0000-00005C350000}"/>
    <cellStyle name="Note 8 4 2 6" xfId="13818" xr:uid="{00000000-0005-0000-0000-00005D350000}"/>
    <cellStyle name="Note 8 4 2 6 2" xfId="13819" xr:uid="{00000000-0005-0000-0000-00005E350000}"/>
    <cellStyle name="Note 8 4 2 7" xfId="13820" xr:uid="{00000000-0005-0000-0000-00005F350000}"/>
    <cellStyle name="Note 8 4 2 7 2" xfId="13821" xr:uid="{00000000-0005-0000-0000-000060350000}"/>
    <cellStyle name="Note 8 4 2 8" xfId="13822" xr:uid="{00000000-0005-0000-0000-000061350000}"/>
    <cellStyle name="Note 8 4 2 8 2" xfId="13823" xr:uid="{00000000-0005-0000-0000-000062350000}"/>
    <cellStyle name="Note 8 4 2 9" xfId="13824" xr:uid="{00000000-0005-0000-0000-000063350000}"/>
    <cellStyle name="Note 8 4 2 9 2" xfId="13825" xr:uid="{00000000-0005-0000-0000-000064350000}"/>
    <cellStyle name="Note 8 4 20" xfId="13826" xr:uid="{00000000-0005-0000-0000-000065350000}"/>
    <cellStyle name="Note 8 4 3" xfId="13827" xr:uid="{00000000-0005-0000-0000-000066350000}"/>
    <cellStyle name="Note 8 4 3 10" xfId="13828" xr:uid="{00000000-0005-0000-0000-000067350000}"/>
    <cellStyle name="Note 8 4 3 10 2" xfId="13829" xr:uid="{00000000-0005-0000-0000-000068350000}"/>
    <cellStyle name="Note 8 4 3 11" xfId="13830" xr:uid="{00000000-0005-0000-0000-000069350000}"/>
    <cellStyle name="Note 8 4 3 11 2" xfId="13831" xr:uid="{00000000-0005-0000-0000-00006A350000}"/>
    <cellStyle name="Note 8 4 3 12" xfId="13832" xr:uid="{00000000-0005-0000-0000-00006B350000}"/>
    <cellStyle name="Note 8 4 3 12 2" xfId="13833" xr:uid="{00000000-0005-0000-0000-00006C350000}"/>
    <cellStyle name="Note 8 4 3 13" xfId="13834" xr:uid="{00000000-0005-0000-0000-00006D350000}"/>
    <cellStyle name="Note 8 4 3 13 2" xfId="13835" xr:uid="{00000000-0005-0000-0000-00006E350000}"/>
    <cellStyle name="Note 8 4 3 14" xfId="13836" xr:uid="{00000000-0005-0000-0000-00006F350000}"/>
    <cellStyle name="Note 8 4 3 14 2" xfId="13837" xr:uid="{00000000-0005-0000-0000-000070350000}"/>
    <cellStyle name="Note 8 4 3 15" xfId="13838" xr:uid="{00000000-0005-0000-0000-000071350000}"/>
    <cellStyle name="Note 8 4 3 15 2" xfId="13839" xr:uid="{00000000-0005-0000-0000-000072350000}"/>
    <cellStyle name="Note 8 4 3 16" xfId="13840" xr:uid="{00000000-0005-0000-0000-000073350000}"/>
    <cellStyle name="Note 8 4 3 16 2" xfId="13841" xr:uid="{00000000-0005-0000-0000-000074350000}"/>
    <cellStyle name="Note 8 4 3 17" xfId="13842" xr:uid="{00000000-0005-0000-0000-000075350000}"/>
    <cellStyle name="Note 8 4 3 17 2" xfId="13843" xr:uid="{00000000-0005-0000-0000-000076350000}"/>
    <cellStyle name="Note 8 4 3 18" xfId="13844" xr:uid="{00000000-0005-0000-0000-000077350000}"/>
    <cellStyle name="Note 8 4 3 18 2" xfId="13845" xr:uid="{00000000-0005-0000-0000-000078350000}"/>
    <cellStyle name="Note 8 4 3 19" xfId="13846" xr:uid="{00000000-0005-0000-0000-000079350000}"/>
    <cellStyle name="Note 8 4 3 2" xfId="13847" xr:uid="{00000000-0005-0000-0000-00007A350000}"/>
    <cellStyle name="Note 8 4 3 2 2" xfId="13848" xr:uid="{00000000-0005-0000-0000-00007B350000}"/>
    <cellStyle name="Note 8 4 3 3" xfId="13849" xr:uid="{00000000-0005-0000-0000-00007C350000}"/>
    <cellStyle name="Note 8 4 3 3 2" xfId="13850" xr:uid="{00000000-0005-0000-0000-00007D350000}"/>
    <cellStyle name="Note 8 4 3 4" xfId="13851" xr:uid="{00000000-0005-0000-0000-00007E350000}"/>
    <cellStyle name="Note 8 4 3 4 2" xfId="13852" xr:uid="{00000000-0005-0000-0000-00007F350000}"/>
    <cellStyle name="Note 8 4 3 5" xfId="13853" xr:uid="{00000000-0005-0000-0000-000080350000}"/>
    <cellStyle name="Note 8 4 3 5 2" xfId="13854" xr:uid="{00000000-0005-0000-0000-000081350000}"/>
    <cellStyle name="Note 8 4 3 6" xfId="13855" xr:uid="{00000000-0005-0000-0000-000082350000}"/>
    <cellStyle name="Note 8 4 3 6 2" xfId="13856" xr:uid="{00000000-0005-0000-0000-000083350000}"/>
    <cellStyle name="Note 8 4 3 7" xfId="13857" xr:uid="{00000000-0005-0000-0000-000084350000}"/>
    <cellStyle name="Note 8 4 3 7 2" xfId="13858" xr:uid="{00000000-0005-0000-0000-000085350000}"/>
    <cellStyle name="Note 8 4 3 8" xfId="13859" xr:uid="{00000000-0005-0000-0000-000086350000}"/>
    <cellStyle name="Note 8 4 3 8 2" xfId="13860" xr:uid="{00000000-0005-0000-0000-000087350000}"/>
    <cellStyle name="Note 8 4 3 9" xfId="13861" xr:uid="{00000000-0005-0000-0000-000088350000}"/>
    <cellStyle name="Note 8 4 3 9 2" xfId="13862" xr:uid="{00000000-0005-0000-0000-000089350000}"/>
    <cellStyle name="Note 8 4 4" xfId="13863" xr:uid="{00000000-0005-0000-0000-00008A350000}"/>
    <cellStyle name="Note 8 4 4 10" xfId="13864" xr:uid="{00000000-0005-0000-0000-00008B350000}"/>
    <cellStyle name="Note 8 4 4 10 2" xfId="13865" xr:uid="{00000000-0005-0000-0000-00008C350000}"/>
    <cellStyle name="Note 8 4 4 11" xfId="13866" xr:uid="{00000000-0005-0000-0000-00008D350000}"/>
    <cellStyle name="Note 8 4 4 11 2" xfId="13867" xr:uid="{00000000-0005-0000-0000-00008E350000}"/>
    <cellStyle name="Note 8 4 4 12" xfId="13868" xr:uid="{00000000-0005-0000-0000-00008F350000}"/>
    <cellStyle name="Note 8 4 4 12 2" xfId="13869" xr:uid="{00000000-0005-0000-0000-000090350000}"/>
    <cellStyle name="Note 8 4 4 13" xfId="13870" xr:uid="{00000000-0005-0000-0000-000091350000}"/>
    <cellStyle name="Note 8 4 4 13 2" xfId="13871" xr:uid="{00000000-0005-0000-0000-000092350000}"/>
    <cellStyle name="Note 8 4 4 14" xfId="13872" xr:uid="{00000000-0005-0000-0000-000093350000}"/>
    <cellStyle name="Note 8 4 4 14 2" xfId="13873" xr:uid="{00000000-0005-0000-0000-000094350000}"/>
    <cellStyle name="Note 8 4 4 15" xfId="13874" xr:uid="{00000000-0005-0000-0000-000095350000}"/>
    <cellStyle name="Note 8 4 4 15 2" xfId="13875" xr:uid="{00000000-0005-0000-0000-000096350000}"/>
    <cellStyle name="Note 8 4 4 16" xfId="13876" xr:uid="{00000000-0005-0000-0000-000097350000}"/>
    <cellStyle name="Note 8 4 4 2" xfId="13877" xr:uid="{00000000-0005-0000-0000-000098350000}"/>
    <cellStyle name="Note 8 4 4 2 2" xfId="13878" xr:uid="{00000000-0005-0000-0000-000099350000}"/>
    <cellStyle name="Note 8 4 4 3" xfId="13879" xr:uid="{00000000-0005-0000-0000-00009A350000}"/>
    <cellStyle name="Note 8 4 4 3 2" xfId="13880" xr:uid="{00000000-0005-0000-0000-00009B350000}"/>
    <cellStyle name="Note 8 4 4 4" xfId="13881" xr:uid="{00000000-0005-0000-0000-00009C350000}"/>
    <cellStyle name="Note 8 4 4 4 2" xfId="13882" xr:uid="{00000000-0005-0000-0000-00009D350000}"/>
    <cellStyle name="Note 8 4 4 5" xfId="13883" xr:uid="{00000000-0005-0000-0000-00009E350000}"/>
    <cellStyle name="Note 8 4 4 5 2" xfId="13884" xr:uid="{00000000-0005-0000-0000-00009F350000}"/>
    <cellStyle name="Note 8 4 4 6" xfId="13885" xr:uid="{00000000-0005-0000-0000-0000A0350000}"/>
    <cellStyle name="Note 8 4 4 6 2" xfId="13886" xr:uid="{00000000-0005-0000-0000-0000A1350000}"/>
    <cellStyle name="Note 8 4 4 7" xfId="13887" xr:uid="{00000000-0005-0000-0000-0000A2350000}"/>
    <cellStyle name="Note 8 4 4 7 2" xfId="13888" xr:uid="{00000000-0005-0000-0000-0000A3350000}"/>
    <cellStyle name="Note 8 4 4 8" xfId="13889" xr:uid="{00000000-0005-0000-0000-0000A4350000}"/>
    <cellStyle name="Note 8 4 4 8 2" xfId="13890" xr:uid="{00000000-0005-0000-0000-0000A5350000}"/>
    <cellStyle name="Note 8 4 4 9" xfId="13891" xr:uid="{00000000-0005-0000-0000-0000A6350000}"/>
    <cellStyle name="Note 8 4 4 9 2" xfId="13892" xr:uid="{00000000-0005-0000-0000-0000A7350000}"/>
    <cellStyle name="Note 8 4 5" xfId="13893" xr:uid="{00000000-0005-0000-0000-0000A8350000}"/>
    <cellStyle name="Note 8 4 5 10" xfId="13894" xr:uid="{00000000-0005-0000-0000-0000A9350000}"/>
    <cellStyle name="Note 8 4 5 10 2" xfId="13895" xr:uid="{00000000-0005-0000-0000-0000AA350000}"/>
    <cellStyle name="Note 8 4 5 11" xfId="13896" xr:uid="{00000000-0005-0000-0000-0000AB350000}"/>
    <cellStyle name="Note 8 4 5 11 2" xfId="13897" xr:uid="{00000000-0005-0000-0000-0000AC350000}"/>
    <cellStyle name="Note 8 4 5 12" xfId="13898" xr:uid="{00000000-0005-0000-0000-0000AD350000}"/>
    <cellStyle name="Note 8 4 5 12 2" xfId="13899" xr:uid="{00000000-0005-0000-0000-0000AE350000}"/>
    <cellStyle name="Note 8 4 5 13" xfId="13900" xr:uid="{00000000-0005-0000-0000-0000AF350000}"/>
    <cellStyle name="Note 8 4 5 13 2" xfId="13901" xr:uid="{00000000-0005-0000-0000-0000B0350000}"/>
    <cellStyle name="Note 8 4 5 14" xfId="13902" xr:uid="{00000000-0005-0000-0000-0000B1350000}"/>
    <cellStyle name="Note 8 4 5 14 2" xfId="13903" xr:uid="{00000000-0005-0000-0000-0000B2350000}"/>
    <cellStyle name="Note 8 4 5 15" xfId="13904" xr:uid="{00000000-0005-0000-0000-0000B3350000}"/>
    <cellStyle name="Note 8 4 5 15 2" xfId="13905" xr:uid="{00000000-0005-0000-0000-0000B4350000}"/>
    <cellStyle name="Note 8 4 5 16" xfId="13906" xr:uid="{00000000-0005-0000-0000-0000B5350000}"/>
    <cellStyle name="Note 8 4 5 2" xfId="13907" xr:uid="{00000000-0005-0000-0000-0000B6350000}"/>
    <cellStyle name="Note 8 4 5 2 2" xfId="13908" xr:uid="{00000000-0005-0000-0000-0000B7350000}"/>
    <cellStyle name="Note 8 4 5 3" xfId="13909" xr:uid="{00000000-0005-0000-0000-0000B8350000}"/>
    <cellStyle name="Note 8 4 5 3 2" xfId="13910" xr:uid="{00000000-0005-0000-0000-0000B9350000}"/>
    <cellStyle name="Note 8 4 5 4" xfId="13911" xr:uid="{00000000-0005-0000-0000-0000BA350000}"/>
    <cellStyle name="Note 8 4 5 4 2" xfId="13912" xr:uid="{00000000-0005-0000-0000-0000BB350000}"/>
    <cellStyle name="Note 8 4 5 5" xfId="13913" xr:uid="{00000000-0005-0000-0000-0000BC350000}"/>
    <cellStyle name="Note 8 4 5 5 2" xfId="13914" xr:uid="{00000000-0005-0000-0000-0000BD350000}"/>
    <cellStyle name="Note 8 4 5 6" xfId="13915" xr:uid="{00000000-0005-0000-0000-0000BE350000}"/>
    <cellStyle name="Note 8 4 5 6 2" xfId="13916" xr:uid="{00000000-0005-0000-0000-0000BF350000}"/>
    <cellStyle name="Note 8 4 5 7" xfId="13917" xr:uid="{00000000-0005-0000-0000-0000C0350000}"/>
    <cellStyle name="Note 8 4 5 7 2" xfId="13918" xr:uid="{00000000-0005-0000-0000-0000C1350000}"/>
    <cellStyle name="Note 8 4 5 8" xfId="13919" xr:uid="{00000000-0005-0000-0000-0000C2350000}"/>
    <cellStyle name="Note 8 4 5 8 2" xfId="13920" xr:uid="{00000000-0005-0000-0000-0000C3350000}"/>
    <cellStyle name="Note 8 4 5 9" xfId="13921" xr:uid="{00000000-0005-0000-0000-0000C4350000}"/>
    <cellStyle name="Note 8 4 5 9 2" xfId="13922" xr:uid="{00000000-0005-0000-0000-0000C5350000}"/>
    <cellStyle name="Note 8 4 6" xfId="13923" xr:uid="{00000000-0005-0000-0000-0000C6350000}"/>
    <cellStyle name="Note 8 4 6 10" xfId="13924" xr:uid="{00000000-0005-0000-0000-0000C7350000}"/>
    <cellStyle name="Note 8 4 6 10 2" xfId="13925" xr:uid="{00000000-0005-0000-0000-0000C8350000}"/>
    <cellStyle name="Note 8 4 6 11" xfId="13926" xr:uid="{00000000-0005-0000-0000-0000C9350000}"/>
    <cellStyle name="Note 8 4 6 11 2" xfId="13927" xr:uid="{00000000-0005-0000-0000-0000CA350000}"/>
    <cellStyle name="Note 8 4 6 12" xfId="13928" xr:uid="{00000000-0005-0000-0000-0000CB350000}"/>
    <cellStyle name="Note 8 4 6 12 2" xfId="13929" xr:uid="{00000000-0005-0000-0000-0000CC350000}"/>
    <cellStyle name="Note 8 4 6 13" xfId="13930" xr:uid="{00000000-0005-0000-0000-0000CD350000}"/>
    <cellStyle name="Note 8 4 6 13 2" xfId="13931" xr:uid="{00000000-0005-0000-0000-0000CE350000}"/>
    <cellStyle name="Note 8 4 6 14" xfId="13932" xr:uid="{00000000-0005-0000-0000-0000CF350000}"/>
    <cellStyle name="Note 8 4 6 14 2" xfId="13933" xr:uid="{00000000-0005-0000-0000-0000D0350000}"/>
    <cellStyle name="Note 8 4 6 15" xfId="13934" xr:uid="{00000000-0005-0000-0000-0000D1350000}"/>
    <cellStyle name="Note 8 4 6 2" xfId="13935" xr:uid="{00000000-0005-0000-0000-0000D2350000}"/>
    <cellStyle name="Note 8 4 6 2 2" xfId="13936" xr:uid="{00000000-0005-0000-0000-0000D3350000}"/>
    <cellStyle name="Note 8 4 6 3" xfId="13937" xr:uid="{00000000-0005-0000-0000-0000D4350000}"/>
    <cellStyle name="Note 8 4 6 3 2" xfId="13938" xr:uid="{00000000-0005-0000-0000-0000D5350000}"/>
    <cellStyle name="Note 8 4 6 4" xfId="13939" xr:uid="{00000000-0005-0000-0000-0000D6350000}"/>
    <cellStyle name="Note 8 4 6 4 2" xfId="13940" xr:uid="{00000000-0005-0000-0000-0000D7350000}"/>
    <cellStyle name="Note 8 4 6 5" xfId="13941" xr:uid="{00000000-0005-0000-0000-0000D8350000}"/>
    <cellStyle name="Note 8 4 6 5 2" xfId="13942" xr:uid="{00000000-0005-0000-0000-0000D9350000}"/>
    <cellStyle name="Note 8 4 6 6" xfId="13943" xr:uid="{00000000-0005-0000-0000-0000DA350000}"/>
    <cellStyle name="Note 8 4 6 6 2" xfId="13944" xr:uid="{00000000-0005-0000-0000-0000DB350000}"/>
    <cellStyle name="Note 8 4 6 7" xfId="13945" xr:uid="{00000000-0005-0000-0000-0000DC350000}"/>
    <cellStyle name="Note 8 4 6 7 2" xfId="13946" xr:uid="{00000000-0005-0000-0000-0000DD350000}"/>
    <cellStyle name="Note 8 4 6 8" xfId="13947" xr:uid="{00000000-0005-0000-0000-0000DE350000}"/>
    <cellStyle name="Note 8 4 6 8 2" xfId="13948" xr:uid="{00000000-0005-0000-0000-0000DF350000}"/>
    <cellStyle name="Note 8 4 6 9" xfId="13949" xr:uid="{00000000-0005-0000-0000-0000E0350000}"/>
    <cellStyle name="Note 8 4 6 9 2" xfId="13950" xr:uid="{00000000-0005-0000-0000-0000E1350000}"/>
    <cellStyle name="Note 8 4 7" xfId="13951" xr:uid="{00000000-0005-0000-0000-0000E2350000}"/>
    <cellStyle name="Note 8 4 7 2" xfId="13952" xr:uid="{00000000-0005-0000-0000-0000E3350000}"/>
    <cellStyle name="Note 8 4 8" xfId="13953" xr:uid="{00000000-0005-0000-0000-0000E4350000}"/>
    <cellStyle name="Note 8 4 8 2" xfId="13954" xr:uid="{00000000-0005-0000-0000-0000E5350000}"/>
    <cellStyle name="Note 8 4 9" xfId="13955" xr:uid="{00000000-0005-0000-0000-0000E6350000}"/>
    <cellStyle name="Note 8 4 9 2" xfId="13956" xr:uid="{00000000-0005-0000-0000-0000E7350000}"/>
    <cellStyle name="Note 8 5" xfId="13957" xr:uid="{00000000-0005-0000-0000-0000E8350000}"/>
    <cellStyle name="Note 8 5 10" xfId="13958" xr:uid="{00000000-0005-0000-0000-0000E9350000}"/>
    <cellStyle name="Note 8 5 10 2" xfId="13959" xr:uid="{00000000-0005-0000-0000-0000EA350000}"/>
    <cellStyle name="Note 8 5 11" xfId="13960" xr:uid="{00000000-0005-0000-0000-0000EB350000}"/>
    <cellStyle name="Note 8 5 11 2" xfId="13961" xr:uid="{00000000-0005-0000-0000-0000EC350000}"/>
    <cellStyle name="Note 8 5 12" xfId="13962" xr:uid="{00000000-0005-0000-0000-0000ED350000}"/>
    <cellStyle name="Note 8 5 12 2" xfId="13963" xr:uid="{00000000-0005-0000-0000-0000EE350000}"/>
    <cellStyle name="Note 8 5 13" xfId="13964" xr:uid="{00000000-0005-0000-0000-0000EF350000}"/>
    <cellStyle name="Note 8 5 13 2" xfId="13965" xr:uid="{00000000-0005-0000-0000-0000F0350000}"/>
    <cellStyle name="Note 8 5 14" xfId="13966" xr:uid="{00000000-0005-0000-0000-0000F1350000}"/>
    <cellStyle name="Note 8 5 14 2" xfId="13967" xr:uid="{00000000-0005-0000-0000-0000F2350000}"/>
    <cellStyle name="Note 8 5 15" xfId="13968" xr:uid="{00000000-0005-0000-0000-0000F3350000}"/>
    <cellStyle name="Note 8 5 15 2" xfId="13969" xr:uid="{00000000-0005-0000-0000-0000F4350000}"/>
    <cellStyle name="Note 8 5 16" xfId="13970" xr:uid="{00000000-0005-0000-0000-0000F5350000}"/>
    <cellStyle name="Note 8 5 16 2" xfId="13971" xr:uid="{00000000-0005-0000-0000-0000F6350000}"/>
    <cellStyle name="Note 8 5 17" xfId="13972" xr:uid="{00000000-0005-0000-0000-0000F7350000}"/>
    <cellStyle name="Note 8 5 17 2" xfId="13973" xr:uid="{00000000-0005-0000-0000-0000F8350000}"/>
    <cellStyle name="Note 8 5 18" xfId="13974" xr:uid="{00000000-0005-0000-0000-0000F9350000}"/>
    <cellStyle name="Note 8 5 18 2" xfId="13975" xr:uid="{00000000-0005-0000-0000-0000FA350000}"/>
    <cellStyle name="Note 8 5 19" xfId="13976" xr:uid="{00000000-0005-0000-0000-0000FB350000}"/>
    <cellStyle name="Note 8 5 19 2" xfId="13977" xr:uid="{00000000-0005-0000-0000-0000FC350000}"/>
    <cellStyle name="Note 8 5 2" xfId="13978" xr:uid="{00000000-0005-0000-0000-0000FD350000}"/>
    <cellStyle name="Note 8 5 2 10" xfId="13979" xr:uid="{00000000-0005-0000-0000-0000FE350000}"/>
    <cellStyle name="Note 8 5 2 10 2" xfId="13980" xr:uid="{00000000-0005-0000-0000-0000FF350000}"/>
    <cellStyle name="Note 8 5 2 11" xfId="13981" xr:uid="{00000000-0005-0000-0000-000000360000}"/>
    <cellStyle name="Note 8 5 2 11 2" xfId="13982" xr:uid="{00000000-0005-0000-0000-000001360000}"/>
    <cellStyle name="Note 8 5 2 12" xfId="13983" xr:uid="{00000000-0005-0000-0000-000002360000}"/>
    <cellStyle name="Note 8 5 2 12 2" xfId="13984" xr:uid="{00000000-0005-0000-0000-000003360000}"/>
    <cellStyle name="Note 8 5 2 13" xfId="13985" xr:uid="{00000000-0005-0000-0000-000004360000}"/>
    <cellStyle name="Note 8 5 2 13 2" xfId="13986" xr:uid="{00000000-0005-0000-0000-000005360000}"/>
    <cellStyle name="Note 8 5 2 14" xfId="13987" xr:uid="{00000000-0005-0000-0000-000006360000}"/>
    <cellStyle name="Note 8 5 2 14 2" xfId="13988" xr:uid="{00000000-0005-0000-0000-000007360000}"/>
    <cellStyle name="Note 8 5 2 15" xfId="13989" xr:uid="{00000000-0005-0000-0000-000008360000}"/>
    <cellStyle name="Note 8 5 2 15 2" xfId="13990" xr:uid="{00000000-0005-0000-0000-000009360000}"/>
    <cellStyle name="Note 8 5 2 16" xfId="13991" xr:uid="{00000000-0005-0000-0000-00000A360000}"/>
    <cellStyle name="Note 8 5 2 16 2" xfId="13992" xr:uid="{00000000-0005-0000-0000-00000B360000}"/>
    <cellStyle name="Note 8 5 2 17" xfId="13993" xr:uid="{00000000-0005-0000-0000-00000C360000}"/>
    <cellStyle name="Note 8 5 2 17 2" xfId="13994" xr:uid="{00000000-0005-0000-0000-00000D360000}"/>
    <cellStyle name="Note 8 5 2 18" xfId="13995" xr:uid="{00000000-0005-0000-0000-00000E360000}"/>
    <cellStyle name="Note 8 5 2 18 2" xfId="13996" xr:uid="{00000000-0005-0000-0000-00000F360000}"/>
    <cellStyle name="Note 8 5 2 19" xfId="13997" xr:uid="{00000000-0005-0000-0000-000010360000}"/>
    <cellStyle name="Note 8 5 2 2" xfId="13998" xr:uid="{00000000-0005-0000-0000-000011360000}"/>
    <cellStyle name="Note 8 5 2 2 2" xfId="13999" xr:uid="{00000000-0005-0000-0000-000012360000}"/>
    <cellStyle name="Note 8 5 2 3" xfId="14000" xr:uid="{00000000-0005-0000-0000-000013360000}"/>
    <cellStyle name="Note 8 5 2 3 2" xfId="14001" xr:uid="{00000000-0005-0000-0000-000014360000}"/>
    <cellStyle name="Note 8 5 2 4" xfId="14002" xr:uid="{00000000-0005-0000-0000-000015360000}"/>
    <cellStyle name="Note 8 5 2 4 2" xfId="14003" xr:uid="{00000000-0005-0000-0000-000016360000}"/>
    <cellStyle name="Note 8 5 2 5" xfId="14004" xr:uid="{00000000-0005-0000-0000-000017360000}"/>
    <cellStyle name="Note 8 5 2 5 2" xfId="14005" xr:uid="{00000000-0005-0000-0000-000018360000}"/>
    <cellStyle name="Note 8 5 2 6" xfId="14006" xr:uid="{00000000-0005-0000-0000-000019360000}"/>
    <cellStyle name="Note 8 5 2 6 2" xfId="14007" xr:uid="{00000000-0005-0000-0000-00001A360000}"/>
    <cellStyle name="Note 8 5 2 7" xfId="14008" xr:uid="{00000000-0005-0000-0000-00001B360000}"/>
    <cellStyle name="Note 8 5 2 7 2" xfId="14009" xr:uid="{00000000-0005-0000-0000-00001C360000}"/>
    <cellStyle name="Note 8 5 2 8" xfId="14010" xr:uid="{00000000-0005-0000-0000-00001D360000}"/>
    <cellStyle name="Note 8 5 2 8 2" xfId="14011" xr:uid="{00000000-0005-0000-0000-00001E360000}"/>
    <cellStyle name="Note 8 5 2 9" xfId="14012" xr:uid="{00000000-0005-0000-0000-00001F360000}"/>
    <cellStyle name="Note 8 5 2 9 2" xfId="14013" xr:uid="{00000000-0005-0000-0000-000020360000}"/>
    <cellStyle name="Note 8 5 20" xfId="14014" xr:uid="{00000000-0005-0000-0000-000021360000}"/>
    <cellStyle name="Note 8 5 3" xfId="14015" xr:uid="{00000000-0005-0000-0000-000022360000}"/>
    <cellStyle name="Note 8 5 3 10" xfId="14016" xr:uid="{00000000-0005-0000-0000-000023360000}"/>
    <cellStyle name="Note 8 5 3 10 2" xfId="14017" xr:uid="{00000000-0005-0000-0000-000024360000}"/>
    <cellStyle name="Note 8 5 3 11" xfId="14018" xr:uid="{00000000-0005-0000-0000-000025360000}"/>
    <cellStyle name="Note 8 5 3 11 2" xfId="14019" xr:uid="{00000000-0005-0000-0000-000026360000}"/>
    <cellStyle name="Note 8 5 3 12" xfId="14020" xr:uid="{00000000-0005-0000-0000-000027360000}"/>
    <cellStyle name="Note 8 5 3 12 2" xfId="14021" xr:uid="{00000000-0005-0000-0000-000028360000}"/>
    <cellStyle name="Note 8 5 3 13" xfId="14022" xr:uid="{00000000-0005-0000-0000-000029360000}"/>
    <cellStyle name="Note 8 5 3 13 2" xfId="14023" xr:uid="{00000000-0005-0000-0000-00002A360000}"/>
    <cellStyle name="Note 8 5 3 14" xfId="14024" xr:uid="{00000000-0005-0000-0000-00002B360000}"/>
    <cellStyle name="Note 8 5 3 14 2" xfId="14025" xr:uid="{00000000-0005-0000-0000-00002C360000}"/>
    <cellStyle name="Note 8 5 3 15" xfId="14026" xr:uid="{00000000-0005-0000-0000-00002D360000}"/>
    <cellStyle name="Note 8 5 3 15 2" xfId="14027" xr:uid="{00000000-0005-0000-0000-00002E360000}"/>
    <cellStyle name="Note 8 5 3 16" xfId="14028" xr:uid="{00000000-0005-0000-0000-00002F360000}"/>
    <cellStyle name="Note 8 5 3 16 2" xfId="14029" xr:uid="{00000000-0005-0000-0000-000030360000}"/>
    <cellStyle name="Note 8 5 3 17" xfId="14030" xr:uid="{00000000-0005-0000-0000-000031360000}"/>
    <cellStyle name="Note 8 5 3 17 2" xfId="14031" xr:uid="{00000000-0005-0000-0000-000032360000}"/>
    <cellStyle name="Note 8 5 3 18" xfId="14032" xr:uid="{00000000-0005-0000-0000-000033360000}"/>
    <cellStyle name="Note 8 5 3 2" xfId="14033" xr:uid="{00000000-0005-0000-0000-000034360000}"/>
    <cellStyle name="Note 8 5 3 2 2" xfId="14034" xr:uid="{00000000-0005-0000-0000-000035360000}"/>
    <cellStyle name="Note 8 5 3 3" xfId="14035" xr:uid="{00000000-0005-0000-0000-000036360000}"/>
    <cellStyle name="Note 8 5 3 3 2" xfId="14036" xr:uid="{00000000-0005-0000-0000-000037360000}"/>
    <cellStyle name="Note 8 5 3 4" xfId="14037" xr:uid="{00000000-0005-0000-0000-000038360000}"/>
    <cellStyle name="Note 8 5 3 4 2" xfId="14038" xr:uid="{00000000-0005-0000-0000-000039360000}"/>
    <cellStyle name="Note 8 5 3 5" xfId="14039" xr:uid="{00000000-0005-0000-0000-00003A360000}"/>
    <cellStyle name="Note 8 5 3 5 2" xfId="14040" xr:uid="{00000000-0005-0000-0000-00003B360000}"/>
    <cellStyle name="Note 8 5 3 6" xfId="14041" xr:uid="{00000000-0005-0000-0000-00003C360000}"/>
    <cellStyle name="Note 8 5 3 6 2" xfId="14042" xr:uid="{00000000-0005-0000-0000-00003D360000}"/>
    <cellStyle name="Note 8 5 3 7" xfId="14043" xr:uid="{00000000-0005-0000-0000-00003E360000}"/>
    <cellStyle name="Note 8 5 3 7 2" xfId="14044" xr:uid="{00000000-0005-0000-0000-00003F360000}"/>
    <cellStyle name="Note 8 5 3 8" xfId="14045" xr:uid="{00000000-0005-0000-0000-000040360000}"/>
    <cellStyle name="Note 8 5 3 8 2" xfId="14046" xr:uid="{00000000-0005-0000-0000-000041360000}"/>
    <cellStyle name="Note 8 5 3 9" xfId="14047" xr:uid="{00000000-0005-0000-0000-000042360000}"/>
    <cellStyle name="Note 8 5 3 9 2" xfId="14048" xr:uid="{00000000-0005-0000-0000-000043360000}"/>
    <cellStyle name="Note 8 5 4" xfId="14049" xr:uid="{00000000-0005-0000-0000-000044360000}"/>
    <cellStyle name="Note 8 5 4 10" xfId="14050" xr:uid="{00000000-0005-0000-0000-000045360000}"/>
    <cellStyle name="Note 8 5 4 10 2" xfId="14051" xr:uid="{00000000-0005-0000-0000-000046360000}"/>
    <cellStyle name="Note 8 5 4 11" xfId="14052" xr:uid="{00000000-0005-0000-0000-000047360000}"/>
    <cellStyle name="Note 8 5 4 11 2" xfId="14053" xr:uid="{00000000-0005-0000-0000-000048360000}"/>
    <cellStyle name="Note 8 5 4 12" xfId="14054" xr:uid="{00000000-0005-0000-0000-000049360000}"/>
    <cellStyle name="Note 8 5 4 12 2" xfId="14055" xr:uid="{00000000-0005-0000-0000-00004A360000}"/>
    <cellStyle name="Note 8 5 4 13" xfId="14056" xr:uid="{00000000-0005-0000-0000-00004B360000}"/>
    <cellStyle name="Note 8 5 4 13 2" xfId="14057" xr:uid="{00000000-0005-0000-0000-00004C360000}"/>
    <cellStyle name="Note 8 5 4 14" xfId="14058" xr:uid="{00000000-0005-0000-0000-00004D360000}"/>
    <cellStyle name="Note 8 5 4 14 2" xfId="14059" xr:uid="{00000000-0005-0000-0000-00004E360000}"/>
    <cellStyle name="Note 8 5 4 15" xfId="14060" xr:uid="{00000000-0005-0000-0000-00004F360000}"/>
    <cellStyle name="Note 8 5 4 15 2" xfId="14061" xr:uid="{00000000-0005-0000-0000-000050360000}"/>
    <cellStyle name="Note 8 5 4 16" xfId="14062" xr:uid="{00000000-0005-0000-0000-000051360000}"/>
    <cellStyle name="Note 8 5 4 2" xfId="14063" xr:uid="{00000000-0005-0000-0000-000052360000}"/>
    <cellStyle name="Note 8 5 4 2 2" xfId="14064" xr:uid="{00000000-0005-0000-0000-000053360000}"/>
    <cellStyle name="Note 8 5 4 3" xfId="14065" xr:uid="{00000000-0005-0000-0000-000054360000}"/>
    <cellStyle name="Note 8 5 4 3 2" xfId="14066" xr:uid="{00000000-0005-0000-0000-000055360000}"/>
    <cellStyle name="Note 8 5 4 4" xfId="14067" xr:uid="{00000000-0005-0000-0000-000056360000}"/>
    <cellStyle name="Note 8 5 4 4 2" xfId="14068" xr:uid="{00000000-0005-0000-0000-000057360000}"/>
    <cellStyle name="Note 8 5 4 5" xfId="14069" xr:uid="{00000000-0005-0000-0000-000058360000}"/>
    <cellStyle name="Note 8 5 4 5 2" xfId="14070" xr:uid="{00000000-0005-0000-0000-000059360000}"/>
    <cellStyle name="Note 8 5 4 6" xfId="14071" xr:uid="{00000000-0005-0000-0000-00005A360000}"/>
    <cellStyle name="Note 8 5 4 6 2" xfId="14072" xr:uid="{00000000-0005-0000-0000-00005B360000}"/>
    <cellStyle name="Note 8 5 4 7" xfId="14073" xr:uid="{00000000-0005-0000-0000-00005C360000}"/>
    <cellStyle name="Note 8 5 4 7 2" xfId="14074" xr:uid="{00000000-0005-0000-0000-00005D360000}"/>
    <cellStyle name="Note 8 5 4 8" xfId="14075" xr:uid="{00000000-0005-0000-0000-00005E360000}"/>
    <cellStyle name="Note 8 5 4 8 2" xfId="14076" xr:uid="{00000000-0005-0000-0000-00005F360000}"/>
    <cellStyle name="Note 8 5 4 9" xfId="14077" xr:uid="{00000000-0005-0000-0000-000060360000}"/>
    <cellStyle name="Note 8 5 4 9 2" xfId="14078" xr:uid="{00000000-0005-0000-0000-000061360000}"/>
    <cellStyle name="Note 8 5 5" xfId="14079" xr:uid="{00000000-0005-0000-0000-000062360000}"/>
    <cellStyle name="Note 8 5 5 10" xfId="14080" xr:uid="{00000000-0005-0000-0000-000063360000}"/>
    <cellStyle name="Note 8 5 5 10 2" xfId="14081" xr:uid="{00000000-0005-0000-0000-000064360000}"/>
    <cellStyle name="Note 8 5 5 11" xfId="14082" xr:uid="{00000000-0005-0000-0000-000065360000}"/>
    <cellStyle name="Note 8 5 5 11 2" xfId="14083" xr:uid="{00000000-0005-0000-0000-000066360000}"/>
    <cellStyle name="Note 8 5 5 12" xfId="14084" xr:uid="{00000000-0005-0000-0000-000067360000}"/>
    <cellStyle name="Note 8 5 5 12 2" xfId="14085" xr:uid="{00000000-0005-0000-0000-000068360000}"/>
    <cellStyle name="Note 8 5 5 13" xfId="14086" xr:uid="{00000000-0005-0000-0000-000069360000}"/>
    <cellStyle name="Note 8 5 5 13 2" xfId="14087" xr:uid="{00000000-0005-0000-0000-00006A360000}"/>
    <cellStyle name="Note 8 5 5 14" xfId="14088" xr:uid="{00000000-0005-0000-0000-00006B360000}"/>
    <cellStyle name="Note 8 5 5 14 2" xfId="14089" xr:uid="{00000000-0005-0000-0000-00006C360000}"/>
    <cellStyle name="Note 8 5 5 15" xfId="14090" xr:uid="{00000000-0005-0000-0000-00006D360000}"/>
    <cellStyle name="Note 8 5 5 15 2" xfId="14091" xr:uid="{00000000-0005-0000-0000-00006E360000}"/>
    <cellStyle name="Note 8 5 5 16" xfId="14092" xr:uid="{00000000-0005-0000-0000-00006F360000}"/>
    <cellStyle name="Note 8 5 5 2" xfId="14093" xr:uid="{00000000-0005-0000-0000-000070360000}"/>
    <cellStyle name="Note 8 5 5 2 2" xfId="14094" xr:uid="{00000000-0005-0000-0000-000071360000}"/>
    <cellStyle name="Note 8 5 5 3" xfId="14095" xr:uid="{00000000-0005-0000-0000-000072360000}"/>
    <cellStyle name="Note 8 5 5 3 2" xfId="14096" xr:uid="{00000000-0005-0000-0000-000073360000}"/>
    <cellStyle name="Note 8 5 5 4" xfId="14097" xr:uid="{00000000-0005-0000-0000-000074360000}"/>
    <cellStyle name="Note 8 5 5 4 2" xfId="14098" xr:uid="{00000000-0005-0000-0000-000075360000}"/>
    <cellStyle name="Note 8 5 5 5" xfId="14099" xr:uid="{00000000-0005-0000-0000-000076360000}"/>
    <cellStyle name="Note 8 5 5 5 2" xfId="14100" xr:uid="{00000000-0005-0000-0000-000077360000}"/>
    <cellStyle name="Note 8 5 5 6" xfId="14101" xr:uid="{00000000-0005-0000-0000-000078360000}"/>
    <cellStyle name="Note 8 5 5 6 2" xfId="14102" xr:uid="{00000000-0005-0000-0000-000079360000}"/>
    <cellStyle name="Note 8 5 5 7" xfId="14103" xr:uid="{00000000-0005-0000-0000-00007A360000}"/>
    <cellStyle name="Note 8 5 5 7 2" xfId="14104" xr:uid="{00000000-0005-0000-0000-00007B360000}"/>
    <cellStyle name="Note 8 5 5 8" xfId="14105" xr:uid="{00000000-0005-0000-0000-00007C360000}"/>
    <cellStyle name="Note 8 5 5 8 2" xfId="14106" xr:uid="{00000000-0005-0000-0000-00007D360000}"/>
    <cellStyle name="Note 8 5 5 9" xfId="14107" xr:uid="{00000000-0005-0000-0000-00007E360000}"/>
    <cellStyle name="Note 8 5 5 9 2" xfId="14108" xr:uid="{00000000-0005-0000-0000-00007F360000}"/>
    <cellStyle name="Note 8 5 6" xfId="14109" xr:uid="{00000000-0005-0000-0000-000080360000}"/>
    <cellStyle name="Note 8 5 6 10" xfId="14110" xr:uid="{00000000-0005-0000-0000-000081360000}"/>
    <cellStyle name="Note 8 5 6 10 2" xfId="14111" xr:uid="{00000000-0005-0000-0000-000082360000}"/>
    <cellStyle name="Note 8 5 6 11" xfId="14112" xr:uid="{00000000-0005-0000-0000-000083360000}"/>
    <cellStyle name="Note 8 5 6 11 2" xfId="14113" xr:uid="{00000000-0005-0000-0000-000084360000}"/>
    <cellStyle name="Note 8 5 6 12" xfId="14114" xr:uid="{00000000-0005-0000-0000-000085360000}"/>
    <cellStyle name="Note 8 5 6 12 2" xfId="14115" xr:uid="{00000000-0005-0000-0000-000086360000}"/>
    <cellStyle name="Note 8 5 6 13" xfId="14116" xr:uid="{00000000-0005-0000-0000-000087360000}"/>
    <cellStyle name="Note 8 5 6 13 2" xfId="14117" xr:uid="{00000000-0005-0000-0000-000088360000}"/>
    <cellStyle name="Note 8 5 6 14" xfId="14118" xr:uid="{00000000-0005-0000-0000-000089360000}"/>
    <cellStyle name="Note 8 5 6 14 2" xfId="14119" xr:uid="{00000000-0005-0000-0000-00008A360000}"/>
    <cellStyle name="Note 8 5 6 15" xfId="14120" xr:uid="{00000000-0005-0000-0000-00008B360000}"/>
    <cellStyle name="Note 8 5 6 2" xfId="14121" xr:uid="{00000000-0005-0000-0000-00008C360000}"/>
    <cellStyle name="Note 8 5 6 2 2" xfId="14122" xr:uid="{00000000-0005-0000-0000-00008D360000}"/>
    <cellStyle name="Note 8 5 6 3" xfId="14123" xr:uid="{00000000-0005-0000-0000-00008E360000}"/>
    <cellStyle name="Note 8 5 6 3 2" xfId="14124" xr:uid="{00000000-0005-0000-0000-00008F360000}"/>
    <cellStyle name="Note 8 5 6 4" xfId="14125" xr:uid="{00000000-0005-0000-0000-000090360000}"/>
    <cellStyle name="Note 8 5 6 4 2" xfId="14126" xr:uid="{00000000-0005-0000-0000-000091360000}"/>
    <cellStyle name="Note 8 5 6 5" xfId="14127" xr:uid="{00000000-0005-0000-0000-000092360000}"/>
    <cellStyle name="Note 8 5 6 5 2" xfId="14128" xr:uid="{00000000-0005-0000-0000-000093360000}"/>
    <cellStyle name="Note 8 5 6 6" xfId="14129" xr:uid="{00000000-0005-0000-0000-000094360000}"/>
    <cellStyle name="Note 8 5 6 6 2" xfId="14130" xr:uid="{00000000-0005-0000-0000-000095360000}"/>
    <cellStyle name="Note 8 5 6 7" xfId="14131" xr:uid="{00000000-0005-0000-0000-000096360000}"/>
    <cellStyle name="Note 8 5 6 7 2" xfId="14132" xr:uid="{00000000-0005-0000-0000-000097360000}"/>
    <cellStyle name="Note 8 5 6 8" xfId="14133" xr:uid="{00000000-0005-0000-0000-000098360000}"/>
    <cellStyle name="Note 8 5 6 8 2" xfId="14134" xr:uid="{00000000-0005-0000-0000-000099360000}"/>
    <cellStyle name="Note 8 5 6 9" xfId="14135" xr:uid="{00000000-0005-0000-0000-00009A360000}"/>
    <cellStyle name="Note 8 5 6 9 2" xfId="14136" xr:uid="{00000000-0005-0000-0000-00009B360000}"/>
    <cellStyle name="Note 8 5 7" xfId="14137" xr:uid="{00000000-0005-0000-0000-00009C360000}"/>
    <cellStyle name="Note 8 5 7 2" xfId="14138" xr:uid="{00000000-0005-0000-0000-00009D360000}"/>
    <cellStyle name="Note 8 5 8" xfId="14139" xr:uid="{00000000-0005-0000-0000-00009E360000}"/>
    <cellStyle name="Note 8 5 8 2" xfId="14140" xr:uid="{00000000-0005-0000-0000-00009F360000}"/>
    <cellStyle name="Note 8 5 9" xfId="14141" xr:uid="{00000000-0005-0000-0000-0000A0360000}"/>
    <cellStyle name="Note 8 5 9 2" xfId="14142" xr:uid="{00000000-0005-0000-0000-0000A1360000}"/>
    <cellStyle name="Note 8 6" xfId="14143" xr:uid="{00000000-0005-0000-0000-0000A2360000}"/>
    <cellStyle name="Note 8 6 10" xfId="14144" xr:uid="{00000000-0005-0000-0000-0000A3360000}"/>
    <cellStyle name="Note 8 6 10 2" xfId="14145" xr:uid="{00000000-0005-0000-0000-0000A4360000}"/>
    <cellStyle name="Note 8 6 11" xfId="14146" xr:uid="{00000000-0005-0000-0000-0000A5360000}"/>
    <cellStyle name="Note 8 6 11 2" xfId="14147" xr:uid="{00000000-0005-0000-0000-0000A6360000}"/>
    <cellStyle name="Note 8 6 12" xfId="14148" xr:uid="{00000000-0005-0000-0000-0000A7360000}"/>
    <cellStyle name="Note 8 6 12 2" xfId="14149" xr:uid="{00000000-0005-0000-0000-0000A8360000}"/>
    <cellStyle name="Note 8 6 13" xfId="14150" xr:uid="{00000000-0005-0000-0000-0000A9360000}"/>
    <cellStyle name="Note 8 6 13 2" xfId="14151" xr:uid="{00000000-0005-0000-0000-0000AA360000}"/>
    <cellStyle name="Note 8 6 14" xfId="14152" xr:uid="{00000000-0005-0000-0000-0000AB360000}"/>
    <cellStyle name="Note 8 6 14 2" xfId="14153" xr:uid="{00000000-0005-0000-0000-0000AC360000}"/>
    <cellStyle name="Note 8 6 15" xfId="14154" xr:uid="{00000000-0005-0000-0000-0000AD360000}"/>
    <cellStyle name="Note 8 6 15 2" xfId="14155" xr:uid="{00000000-0005-0000-0000-0000AE360000}"/>
    <cellStyle name="Note 8 6 16" xfId="14156" xr:uid="{00000000-0005-0000-0000-0000AF360000}"/>
    <cellStyle name="Note 8 6 16 2" xfId="14157" xr:uid="{00000000-0005-0000-0000-0000B0360000}"/>
    <cellStyle name="Note 8 6 17" xfId="14158" xr:uid="{00000000-0005-0000-0000-0000B1360000}"/>
    <cellStyle name="Note 8 6 17 2" xfId="14159" xr:uid="{00000000-0005-0000-0000-0000B2360000}"/>
    <cellStyle name="Note 8 6 18" xfId="14160" xr:uid="{00000000-0005-0000-0000-0000B3360000}"/>
    <cellStyle name="Note 8 6 18 2" xfId="14161" xr:uid="{00000000-0005-0000-0000-0000B4360000}"/>
    <cellStyle name="Note 8 6 19" xfId="14162" xr:uid="{00000000-0005-0000-0000-0000B5360000}"/>
    <cellStyle name="Note 8 6 2" xfId="14163" xr:uid="{00000000-0005-0000-0000-0000B6360000}"/>
    <cellStyle name="Note 8 6 2 10" xfId="14164" xr:uid="{00000000-0005-0000-0000-0000B7360000}"/>
    <cellStyle name="Note 8 6 2 10 2" xfId="14165" xr:uid="{00000000-0005-0000-0000-0000B8360000}"/>
    <cellStyle name="Note 8 6 2 11" xfId="14166" xr:uid="{00000000-0005-0000-0000-0000B9360000}"/>
    <cellStyle name="Note 8 6 2 11 2" xfId="14167" xr:uid="{00000000-0005-0000-0000-0000BA360000}"/>
    <cellStyle name="Note 8 6 2 12" xfId="14168" xr:uid="{00000000-0005-0000-0000-0000BB360000}"/>
    <cellStyle name="Note 8 6 2 12 2" xfId="14169" xr:uid="{00000000-0005-0000-0000-0000BC360000}"/>
    <cellStyle name="Note 8 6 2 13" xfId="14170" xr:uid="{00000000-0005-0000-0000-0000BD360000}"/>
    <cellStyle name="Note 8 6 2 13 2" xfId="14171" xr:uid="{00000000-0005-0000-0000-0000BE360000}"/>
    <cellStyle name="Note 8 6 2 14" xfId="14172" xr:uid="{00000000-0005-0000-0000-0000BF360000}"/>
    <cellStyle name="Note 8 6 2 14 2" xfId="14173" xr:uid="{00000000-0005-0000-0000-0000C0360000}"/>
    <cellStyle name="Note 8 6 2 15" xfId="14174" xr:uid="{00000000-0005-0000-0000-0000C1360000}"/>
    <cellStyle name="Note 8 6 2 15 2" xfId="14175" xr:uid="{00000000-0005-0000-0000-0000C2360000}"/>
    <cellStyle name="Note 8 6 2 16" xfId="14176" xr:uid="{00000000-0005-0000-0000-0000C3360000}"/>
    <cellStyle name="Note 8 6 2 16 2" xfId="14177" xr:uid="{00000000-0005-0000-0000-0000C4360000}"/>
    <cellStyle name="Note 8 6 2 17" xfId="14178" xr:uid="{00000000-0005-0000-0000-0000C5360000}"/>
    <cellStyle name="Note 8 6 2 17 2" xfId="14179" xr:uid="{00000000-0005-0000-0000-0000C6360000}"/>
    <cellStyle name="Note 8 6 2 18" xfId="14180" xr:uid="{00000000-0005-0000-0000-0000C7360000}"/>
    <cellStyle name="Note 8 6 2 2" xfId="14181" xr:uid="{00000000-0005-0000-0000-0000C8360000}"/>
    <cellStyle name="Note 8 6 2 2 2" xfId="14182" xr:uid="{00000000-0005-0000-0000-0000C9360000}"/>
    <cellStyle name="Note 8 6 2 3" xfId="14183" xr:uid="{00000000-0005-0000-0000-0000CA360000}"/>
    <cellStyle name="Note 8 6 2 3 2" xfId="14184" xr:uid="{00000000-0005-0000-0000-0000CB360000}"/>
    <cellStyle name="Note 8 6 2 4" xfId="14185" xr:uid="{00000000-0005-0000-0000-0000CC360000}"/>
    <cellStyle name="Note 8 6 2 4 2" xfId="14186" xr:uid="{00000000-0005-0000-0000-0000CD360000}"/>
    <cellStyle name="Note 8 6 2 5" xfId="14187" xr:uid="{00000000-0005-0000-0000-0000CE360000}"/>
    <cellStyle name="Note 8 6 2 5 2" xfId="14188" xr:uid="{00000000-0005-0000-0000-0000CF360000}"/>
    <cellStyle name="Note 8 6 2 6" xfId="14189" xr:uid="{00000000-0005-0000-0000-0000D0360000}"/>
    <cellStyle name="Note 8 6 2 6 2" xfId="14190" xr:uid="{00000000-0005-0000-0000-0000D1360000}"/>
    <cellStyle name="Note 8 6 2 7" xfId="14191" xr:uid="{00000000-0005-0000-0000-0000D2360000}"/>
    <cellStyle name="Note 8 6 2 7 2" xfId="14192" xr:uid="{00000000-0005-0000-0000-0000D3360000}"/>
    <cellStyle name="Note 8 6 2 8" xfId="14193" xr:uid="{00000000-0005-0000-0000-0000D4360000}"/>
    <cellStyle name="Note 8 6 2 8 2" xfId="14194" xr:uid="{00000000-0005-0000-0000-0000D5360000}"/>
    <cellStyle name="Note 8 6 2 9" xfId="14195" xr:uid="{00000000-0005-0000-0000-0000D6360000}"/>
    <cellStyle name="Note 8 6 2 9 2" xfId="14196" xr:uid="{00000000-0005-0000-0000-0000D7360000}"/>
    <cellStyle name="Note 8 6 3" xfId="14197" xr:uid="{00000000-0005-0000-0000-0000D8360000}"/>
    <cellStyle name="Note 8 6 3 10" xfId="14198" xr:uid="{00000000-0005-0000-0000-0000D9360000}"/>
    <cellStyle name="Note 8 6 3 10 2" xfId="14199" xr:uid="{00000000-0005-0000-0000-0000DA360000}"/>
    <cellStyle name="Note 8 6 3 11" xfId="14200" xr:uid="{00000000-0005-0000-0000-0000DB360000}"/>
    <cellStyle name="Note 8 6 3 11 2" xfId="14201" xr:uid="{00000000-0005-0000-0000-0000DC360000}"/>
    <cellStyle name="Note 8 6 3 12" xfId="14202" xr:uid="{00000000-0005-0000-0000-0000DD360000}"/>
    <cellStyle name="Note 8 6 3 12 2" xfId="14203" xr:uid="{00000000-0005-0000-0000-0000DE360000}"/>
    <cellStyle name="Note 8 6 3 13" xfId="14204" xr:uid="{00000000-0005-0000-0000-0000DF360000}"/>
    <cellStyle name="Note 8 6 3 13 2" xfId="14205" xr:uid="{00000000-0005-0000-0000-0000E0360000}"/>
    <cellStyle name="Note 8 6 3 14" xfId="14206" xr:uid="{00000000-0005-0000-0000-0000E1360000}"/>
    <cellStyle name="Note 8 6 3 14 2" xfId="14207" xr:uid="{00000000-0005-0000-0000-0000E2360000}"/>
    <cellStyle name="Note 8 6 3 15" xfId="14208" xr:uid="{00000000-0005-0000-0000-0000E3360000}"/>
    <cellStyle name="Note 8 6 3 15 2" xfId="14209" xr:uid="{00000000-0005-0000-0000-0000E4360000}"/>
    <cellStyle name="Note 8 6 3 16" xfId="14210" xr:uid="{00000000-0005-0000-0000-0000E5360000}"/>
    <cellStyle name="Note 8 6 3 2" xfId="14211" xr:uid="{00000000-0005-0000-0000-0000E6360000}"/>
    <cellStyle name="Note 8 6 3 2 2" xfId="14212" xr:uid="{00000000-0005-0000-0000-0000E7360000}"/>
    <cellStyle name="Note 8 6 3 3" xfId="14213" xr:uid="{00000000-0005-0000-0000-0000E8360000}"/>
    <cellStyle name="Note 8 6 3 3 2" xfId="14214" xr:uid="{00000000-0005-0000-0000-0000E9360000}"/>
    <cellStyle name="Note 8 6 3 4" xfId="14215" xr:uid="{00000000-0005-0000-0000-0000EA360000}"/>
    <cellStyle name="Note 8 6 3 4 2" xfId="14216" xr:uid="{00000000-0005-0000-0000-0000EB360000}"/>
    <cellStyle name="Note 8 6 3 5" xfId="14217" xr:uid="{00000000-0005-0000-0000-0000EC360000}"/>
    <cellStyle name="Note 8 6 3 5 2" xfId="14218" xr:uid="{00000000-0005-0000-0000-0000ED360000}"/>
    <cellStyle name="Note 8 6 3 6" xfId="14219" xr:uid="{00000000-0005-0000-0000-0000EE360000}"/>
    <cellStyle name="Note 8 6 3 6 2" xfId="14220" xr:uid="{00000000-0005-0000-0000-0000EF360000}"/>
    <cellStyle name="Note 8 6 3 7" xfId="14221" xr:uid="{00000000-0005-0000-0000-0000F0360000}"/>
    <cellStyle name="Note 8 6 3 7 2" xfId="14222" xr:uid="{00000000-0005-0000-0000-0000F1360000}"/>
    <cellStyle name="Note 8 6 3 8" xfId="14223" xr:uid="{00000000-0005-0000-0000-0000F2360000}"/>
    <cellStyle name="Note 8 6 3 8 2" xfId="14224" xr:uid="{00000000-0005-0000-0000-0000F3360000}"/>
    <cellStyle name="Note 8 6 3 9" xfId="14225" xr:uid="{00000000-0005-0000-0000-0000F4360000}"/>
    <cellStyle name="Note 8 6 3 9 2" xfId="14226" xr:uid="{00000000-0005-0000-0000-0000F5360000}"/>
    <cellStyle name="Note 8 6 4" xfId="14227" xr:uid="{00000000-0005-0000-0000-0000F6360000}"/>
    <cellStyle name="Note 8 6 4 10" xfId="14228" xr:uid="{00000000-0005-0000-0000-0000F7360000}"/>
    <cellStyle name="Note 8 6 4 10 2" xfId="14229" xr:uid="{00000000-0005-0000-0000-0000F8360000}"/>
    <cellStyle name="Note 8 6 4 11" xfId="14230" xr:uid="{00000000-0005-0000-0000-0000F9360000}"/>
    <cellStyle name="Note 8 6 4 11 2" xfId="14231" xr:uid="{00000000-0005-0000-0000-0000FA360000}"/>
    <cellStyle name="Note 8 6 4 12" xfId="14232" xr:uid="{00000000-0005-0000-0000-0000FB360000}"/>
    <cellStyle name="Note 8 6 4 12 2" xfId="14233" xr:uid="{00000000-0005-0000-0000-0000FC360000}"/>
    <cellStyle name="Note 8 6 4 13" xfId="14234" xr:uid="{00000000-0005-0000-0000-0000FD360000}"/>
    <cellStyle name="Note 8 6 4 13 2" xfId="14235" xr:uid="{00000000-0005-0000-0000-0000FE360000}"/>
    <cellStyle name="Note 8 6 4 14" xfId="14236" xr:uid="{00000000-0005-0000-0000-0000FF360000}"/>
    <cellStyle name="Note 8 6 4 14 2" xfId="14237" xr:uid="{00000000-0005-0000-0000-000000370000}"/>
    <cellStyle name="Note 8 6 4 15" xfId="14238" xr:uid="{00000000-0005-0000-0000-000001370000}"/>
    <cellStyle name="Note 8 6 4 15 2" xfId="14239" xr:uid="{00000000-0005-0000-0000-000002370000}"/>
    <cellStyle name="Note 8 6 4 16" xfId="14240" xr:uid="{00000000-0005-0000-0000-000003370000}"/>
    <cellStyle name="Note 8 6 4 2" xfId="14241" xr:uid="{00000000-0005-0000-0000-000004370000}"/>
    <cellStyle name="Note 8 6 4 2 2" xfId="14242" xr:uid="{00000000-0005-0000-0000-000005370000}"/>
    <cellStyle name="Note 8 6 4 3" xfId="14243" xr:uid="{00000000-0005-0000-0000-000006370000}"/>
    <cellStyle name="Note 8 6 4 3 2" xfId="14244" xr:uid="{00000000-0005-0000-0000-000007370000}"/>
    <cellStyle name="Note 8 6 4 4" xfId="14245" xr:uid="{00000000-0005-0000-0000-000008370000}"/>
    <cellStyle name="Note 8 6 4 4 2" xfId="14246" xr:uid="{00000000-0005-0000-0000-000009370000}"/>
    <cellStyle name="Note 8 6 4 5" xfId="14247" xr:uid="{00000000-0005-0000-0000-00000A370000}"/>
    <cellStyle name="Note 8 6 4 5 2" xfId="14248" xr:uid="{00000000-0005-0000-0000-00000B370000}"/>
    <cellStyle name="Note 8 6 4 6" xfId="14249" xr:uid="{00000000-0005-0000-0000-00000C370000}"/>
    <cellStyle name="Note 8 6 4 6 2" xfId="14250" xr:uid="{00000000-0005-0000-0000-00000D370000}"/>
    <cellStyle name="Note 8 6 4 7" xfId="14251" xr:uid="{00000000-0005-0000-0000-00000E370000}"/>
    <cellStyle name="Note 8 6 4 7 2" xfId="14252" xr:uid="{00000000-0005-0000-0000-00000F370000}"/>
    <cellStyle name="Note 8 6 4 8" xfId="14253" xr:uid="{00000000-0005-0000-0000-000010370000}"/>
    <cellStyle name="Note 8 6 4 8 2" xfId="14254" xr:uid="{00000000-0005-0000-0000-000011370000}"/>
    <cellStyle name="Note 8 6 4 9" xfId="14255" xr:uid="{00000000-0005-0000-0000-000012370000}"/>
    <cellStyle name="Note 8 6 4 9 2" xfId="14256" xr:uid="{00000000-0005-0000-0000-000013370000}"/>
    <cellStyle name="Note 8 6 5" xfId="14257" xr:uid="{00000000-0005-0000-0000-000014370000}"/>
    <cellStyle name="Note 8 6 5 10" xfId="14258" xr:uid="{00000000-0005-0000-0000-000015370000}"/>
    <cellStyle name="Note 8 6 5 10 2" xfId="14259" xr:uid="{00000000-0005-0000-0000-000016370000}"/>
    <cellStyle name="Note 8 6 5 11" xfId="14260" xr:uid="{00000000-0005-0000-0000-000017370000}"/>
    <cellStyle name="Note 8 6 5 11 2" xfId="14261" xr:uid="{00000000-0005-0000-0000-000018370000}"/>
    <cellStyle name="Note 8 6 5 12" xfId="14262" xr:uid="{00000000-0005-0000-0000-000019370000}"/>
    <cellStyle name="Note 8 6 5 12 2" xfId="14263" xr:uid="{00000000-0005-0000-0000-00001A370000}"/>
    <cellStyle name="Note 8 6 5 13" xfId="14264" xr:uid="{00000000-0005-0000-0000-00001B370000}"/>
    <cellStyle name="Note 8 6 5 13 2" xfId="14265" xr:uid="{00000000-0005-0000-0000-00001C370000}"/>
    <cellStyle name="Note 8 6 5 14" xfId="14266" xr:uid="{00000000-0005-0000-0000-00001D370000}"/>
    <cellStyle name="Note 8 6 5 14 2" xfId="14267" xr:uid="{00000000-0005-0000-0000-00001E370000}"/>
    <cellStyle name="Note 8 6 5 15" xfId="14268" xr:uid="{00000000-0005-0000-0000-00001F370000}"/>
    <cellStyle name="Note 8 6 5 2" xfId="14269" xr:uid="{00000000-0005-0000-0000-000020370000}"/>
    <cellStyle name="Note 8 6 5 2 2" xfId="14270" xr:uid="{00000000-0005-0000-0000-000021370000}"/>
    <cellStyle name="Note 8 6 5 3" xfId="14271" xr:uid="{00000000-0005-0000-0000-000022370000}"/>
    <cellStyle name="Note 8 6 5 3 2" xfId="14272" xr:uid="{00000000-0005-0000-0000-000023370000}"/>
    <cellStyle name="Note 8 6 5 4" xfId="14273" xr:uid="{00000000-0005-0000-0000-000024370000}"/>
    <cellStyle name="Note 8 6 5 4 2" xfId="14274" xr:uid="{00000000-0005-0000-0000-000025370000}"/>
    <cellStyle name="Note 8 6 5 5" xfId="14275" xr:uid="{00000000-0005-0000-0000-000026370000}"/>
    <cellStyle name="Note 8 6 5 5 2" xfId="14276" xr:uid="{00000000-0005-0000-0000-000027370000}"/>
    <cellStyle name="Note 8 6 5 6" xfId="14277" xr:uid="{00000000-0005-0000-0000-000028370000}"/>
    <cellStyle name="Note 8 6 5 6 2" xfId="14278" xr:uid="{00000000-0005-0000-0000-000029370000}"/>
    <cellStyle name="Note 8 6 5 7" xfId="14279" xr:uid="{00000000-0005-0000-0000-00002A370000}"/>
    <cellStyle name="Note 8 6 5 7 2" xfId="14280" xr:uid="{00000000-0005-0000-0000-00002B370000}"/>
    <cellStyle name="Note 8 6 5 8" xfId="14281" xr:uid="{00000000-0005-0000-0000-00002C370000}"/>
    <cellStyle name="Note 8 6 5 8 2" xfId="14282" xr:uid="{00000000-0005-0000-0000-00002D370000}"/>
    <cellStyle name="Note 8 6 5 9" xfId="14283" xr:uid="{00000000-0005-0000-0000-00002E370000}"/>
    <cellStyle name="Note 8 6 5 9 2" xfId="14284" xr:uid="{00000000-0005-0000-0000-00002F370000}"/>
    <cellStyle name="Note 8 6 6" xfId="14285" xr:uid="{00000000-0005-0000-0000-000030370000}"/>
    <cellStyle name="Note 8 6 6 2" xfId="14286" xr:uid="{00000000-0005-0000-0000-000031370000}"/>
    <cellStyle name="Note 8 6 7" xfId="14287" xr:uid="{00000000-0005-0000-0000-000032370000}"/>
    <cellStyle name="Note 8 6 7 2" xfId="14288" xr:uid="{00000000-0005-0000-0000-000033370000}"/>
    <cellStyle name="Note 8 6 8" xfId="14289" xr:uid="{00000000-0005-0000-0000-000034370000}"/>
    <cellStyle name="Note 8 6 8 2" xfId="14290" xr:uid="{00000000-0005-0000-0000-000035370000}"/>
    <cellStyle name="Note 8 6 9" xfId="14291" xr:uid="{00000000-0005-0000-0000-000036370000}"/>
    <cellStyle name="Note 8 6 9 2" xfId="14292" xr:uid="{00000000-0005-0000-0000-000037370000}"/>
    <cellStyle name="Note 8 7" xfId="14293" xr:uid="{00000000-0005-0000-0000-000038370000}"/>
    <cellStyle name="Note 8 7 10" xfId="14294" xr:uid="{00000000-0005-0000-0000-000039370000}"/>
    <cellStyle name="Note 8 7 10 2" xfId="14295" xr:uid="{00000000-0005-0000-0000-00003A370000}"/>
    <cellStyle name="Note 8 7 11" xfId="14296" xr:uid="{00000000-0005-0000-0000-00003B370000}"/>
    <cellStyle name="Note 8 7 11 2" xfId="14297" xr:uid="{00000000-0005-0000-0000-00003C370000}"/>
    <cellStyle name="Note 8 7 12" xfId="14298" xr:uid="{00000000-0005-0000-0000-00003D370000}"/>
    <cellStyle name="Note 8 7 12 2" xfId="14299" xr:uid="{00000000-0005-0000-0000-00003E370000}"/>
    <cellStyle name="Note 8 7 13" xfId="14300" xr:uid="{00000000-0005-0000-0000-00003F370000}"/>
    <cellStyle name="Note 8 7 13 2" xfId="14301" xr:uid="{00000000-0005-0000-0000-000040370000}"/>
    <cellStyle name="Note 8 7 14" xfId="14302" xr:uid="{00000000-0005-0000-0000-000041370000}"/>
    <cellStyle name="Note 8 7 14 2" xfId="14303" xr:uid="{00000000-0005-0000-0000-000042370000}"/>
    <cellStyle name="Note 8 7 15" xfId="14304" xr:uid="{00000000-0005-0000-0000-000043370000}"/>
    <cellStyle name="Note 8 7 15 2" xfId="14305" xr:uid="{00000000-0005-0000-0000-000044370000}"/>
    <cellStyle name="Note 8 7 16" xfId="14306" xr:uid="{00000000-0005-0000-0000-000045370000}"/>
    <cellStyle name="Note 8 7 16 2" xfId="14307" xr:uid="{00000000-0005-0000-0000-000046370000}"/>
    <cellStyle name="Note 8 7 17" xfId="14308" xr:uid="{00000000-0005-0000-0000-000047370000}"/>
    <cellStyle name="Note 8 7 17 2" xfId="14309" xr:uid="{00000000-0005-0000-0000-000048370000}"/>
    <cellStyle name="Note 8 7 18" xfId="14310" xr:uid="{00000000-0005-0000-0000-000049370000}"/>
    <cellStyle name="Note 8 7 18 2" xfId="14311" xr:uid="{00000000-0005-0000-0000-00004A370000}"/>
    <cellStyle name="Note 8 7 19" xfId="14312" xr:uid="{00000000-0005-0000-0000-00004B370000}"/>
    <cellStyle name="Note 8 7 2" xfId="14313" xr:uid="{00000000-0005-0000-0000-00004C370000}"/>
    <cellStyle name="Note 8 7 2 10" xfId="14314" xr:uid="{00000000-0005-0000-0000-00004D370000}"/>
    <cellStyle name="Note 8 7 2 10 2" xfId="14315" xr:uid="{00000000-0005-0000-0000-00004E370000}"/>
    <cellStyle name="Note 8 7 2 11" xfId="14316" xr:uid="{00000000-0005-0000-0000-00004F370000}"/>
    <cellStyle name="Note 8 7 2 11 2" xfId="14317" xr:uid="{00000000-0005-0000-0000-000050370000}"/>
    <cellStyle name="Note 8 7 2 12" xfId="14318" xr:uid="{00000000-0005-0000-0000-000051370000}"/>
    <cellStyle name="Note 8 7 2 12 2" xfId="14319" xr:uid="{00000000-0005-0000-0000-000052370000}"/>
    <cellStyle name="Note 8 7 2 13" xfId="14320" xr:uid="{00000000-0005-0000-0000-000053370000}"/>
    <cellStyle name="Note 8 7 2 13 2" xfId="14321" xr:uid="{00000000-0005-0000-0000-000054370000}"/>
    <cellStyle name="Note 8 7 2 14" xfId="14322" xr:uid="{00000000-0005-0000-0000-000055370000}"/>
    <cellStyle name="Note 8 7 2 14 2" xfId="14323" xr:uid="{00000000-0005-0000-0000-000056370000}"/>
    <cellStyle name="Note 8 7 2 15" xfId="14324" xr:uid="{00000000-0005-0000-0000-000057370000}"/>
    <cellStyle name="Note 8 7 2 15 2" xfId="14325" xr:uid="{00000000-0005-0000-0000-000058370000}"/>
    <cellStyle name="Note 8 7 2 16" xfId="14326" xr:uid="{00000000-0005-0000-0000-000059370000}"/>
    <cellStyle name="Note 8 7 2 16 2" xfId="14327" xr:uid="{00000000-0005-0000-0000-00005A370000}"/>
    <cellStyle name="Note 8 7 2 17" xfId="14328" xr:uid="{00000000-0005-0000-0000-00005B370000}"/>
    <cellStyle name="Note 8 7 2 17 2" xfId="14329" xr:uid="{00000000-0005-0000-0000-00005C370000}"/>
    <cellStyle name="Note 8 7 2 18" xfId="14330" xr:uid="{00000000-0005-0000-0000-00005D370000}"/>
    <cellStyle name="Note 8 7 2 2" xfId="14331" xr:uid="{00000000-0005-0000-0000-00005E370000}"/>
    <cellStyle name="Note 8 7 2 2 2" xfId="14332" xr:uid="{00000000-0005-0000-0000-00005F370000}"/>
    <cellStyle name="Note 8 7 2 3" xfId="14333" xr:uid="{00000000-0005-0000-0000-000060370000}"/>
    <cellStyle name="Note 8 7 2 3 2" xfId="14334" xr:uid="{00000000-0005-0000-0000-000061370000}"/>
    <cellStyle name="Note 8 7 2 4" xfId="14335" xr:uid="{00000000-0005-0000-0000-000062370000}"/>
    <cellStyle name="Note 8 7 2 4 2" xfId="14336" xr:uid="{00000000-0005-0000-0000-000063370000}"/>
    <cellStyle name="Note 8 7 2 5" xfId="14337" xr:uid="{00000000-0005-0000-0000-000064370000}"/>
    <cellStyle name="Note 8 7 2 5 2" xfId="14338" xr:uid="{00000000-0005-0000-0000-000065370000}"/>
    <cellStyle name="Note 8 7 2 6" xfId="14339" xr:uid="{00000000-0005-0000-0000-000066370000}"/>
    <cellStyle name="Note 8 7 2 6 2" xfId="14340" xr:uid="{00000000-0005-0000-0000-000067370000}"/>
    <cellStyle name="Note 8 7 2 7" xfId="14341" xr:uid="{00000000-0005-0000-0000-000068370000}"/>
    <cellStyle name="Note 8 7 2 7 2" xfId="14342" xr:uid="{00000000-0005-0000-0000-000069370000}"/>
    <cellStyle name="Note 8 7 2 8" xfId="14343" xr:uid="{00000000-0005-0000-0000-00006A370000}"/>
    <cellStyle name="Note 8 7 2 8 2" xfId="14344" xr:uid="{00000000-0005-0000-0000-00006B370000}"/>
    <cellStyle name="Note 8 7 2 9" xfId="14345" xr:uid="{00000000-0005-0000-0000-00006C370000}"/>
    <cellStyle name="Note 8 7 2 9 2" xfId="14346" xr:uid="{00000000-0005-0000-0000-00006D370000}"/>
    <cellStyle name="Note 8 7 3" xfId="14347" xr:uid="{00000000-0005-0000-0000-00006E370000}"/>
    <cellStyle name="Note 8 7 3 10" xfId="14348" xr:uid="{00000000-0005-0000-0000-00006F370000}"/>
    <cellStyle name="Note 8 7 3 10 2" xfId="14349" xr:uid="{00000000-0005-0000-0000-000070370000}"/>
    <cellStyle name="Note 8 7 3 11" xfId="14350" xr:uid="{00000000-0005-0000-0000-000071370000}"/>
    <cellStyle name="Note 8 7 3 11 2" xfId="14351" xr:uid="{00000000-0005-0000-0000-000072370000}"/>
    <cellStyle name="Note 8 7 3 12" xfId="14352" xr:uid="{00000000-0005-0000-0000-000073370000}"/>
    <cellStyle name="Note 8 7 3 12 2" xfId="14353" xr:uid="{00000000-0005-0000-0000-000074370000}"/>
    <cellStyle name="Note 8 7 3 13" xfId="14354" xr:uid="{00000000-0005-0000-0000-000075370000}"/>
    <cellStyle name="Note 8 7 3 13 2" xfId="14355" xr:uid="{00000000-0005-0000-0000-000076370000}"/>
    <cellStyle name="Note 8 7 3 14" xfId="14356" xr:uid="{00000000-0005-0000-0000-000077370000}"/>
    <cellStyle name="Note 8 7 3 14 2" xfId="14357" xr:uid="{00000000-0005-0000-0000-000078370000}"/>
    <cellStyle name="Note 8 7 3 15" xfId="14358" xr:uid="{00000000-0005-0000-0000-000079370000}"/>
    <cellStyle name="Note 8 7 3 15 2" xfId="14359" xr:uid="{00000000-0005-0000-0000-00007A370000}"/>
    <cellStyle name="Note 8 7 3 16" xfId="14360" xr:uid="{00000000-0005-0000-0000-00007B370000}"/>
    <cellStyle name="Note 8 7 3 2" xfId="14361" xr:uid="{00000000-0005-0000-0000-00007C370000}"/>
    <cellStyle name="Note 8 7 3 2 2" xfId="14362" xr:uid="{00000000-0005-0000-0000-00007D370000}"/>
    <cellStyle name="Note 8 7 3 3" xfId="14363" xr:uid="{00000000-0005-0000-0000-00007E370000}"/>
    <cellStyle name="Note 8 7 3 3 2" xfId="14364" xr:uid="{00000000-0005-0000-0000-00007F370000}"/>
    <cellStyle name="Note 8 7 3 4" xfId="14365" xr:uid="{00000000-0005-0000-0000-000080370000}"/>
    <cellStyle name="Note 8 7 3 4 2" xfId="14366" xr:uid="{00000000-0005-0000-0000-000081370000}"/>
    <cellStyle name="Note 8 7 3 5" xfId="14367" xr:uid="{00000000-0005-0000-0000-000082370000}"/>
    <cellStyle name="Note 8 7 3 5 2" xfId="14368" xr:uid="{00000000-0005-0000-0000-000083370000}"/>
    <cellStyle name="Note 8 7 3 6" xfId="14369" xr:uid="{00000000-0005-0000-0000-000084370000}"/>
    <cellStyle name="Note 8 7 3 6 2" xfId="14370" xr:uid="{00000000-0005-0000-0000-000085370000}"/>
    <cellStyle name="Note 8 7 3 7" xfId="14371" xr:uid="{00000000-0005-0000-0000-000086370000}"/>
    <cellStyle name="Note 8 7 3 7 2" xfId="14372" xr:uid="{00000000-0005-0000-0000-000087370000}"/>
    <cellStyle name="Note 8 7 3 8" xfId="14373" xr:uid="{00000000-0005-0000-0000-000088370000}"/>
    <cellStyle name="Note 8 7 3 8 2" xfId="14374" xr:uid="{00000000-0005-0000-0000-000089370000}"/>
    <cellStyle name="Note 8 7 3 9" xfId="14375" xr:uid="{00000000-0005-0000-0000-00008A370000}"/>
    <cellStyle name="Note 8 7 3 9 2" xfId="14376" xr:uid="{00000000-0005-0000-0000-00008B370000}"/>
    <cellStyle name="Note 8 7 4" xfId="14377" xr:uid="{00000000-0005-0000-0000-00008C370000}"/>
    <cellStyle name="Note 8 7 4 10" xfId="14378" xr:uid="{00000000-0005-0000-0000-00008D370000}"/>
    <cellStyle name="Note 8 7 4 10 2" xfId="14379" xr:uid="{00000000-0005-0000-0000-00008E370000}"/>
    <cellStyle name="Note 8 7 4 11" xfId="14380" xr:uid="{00000000-0005-0000-0000-00008F370000}"/>
    <cellStyle name="Note 8 7 4 11 2" xfId="14381" xr:uid="{00000000-0005-0000-0000-000090370000}"/>
    <cellStyle name="Note 8 7 4 12" xfId="14382" xr:uid="{00000000-0005-0000-0000-000091370000}"/>
    <cellStyle name="Note 8 7 4 12 2" xfId="14383" xr:uid="{00000000-0005-0000-0000-000092370000}"/>
    <cellStyle name="Note 8 7 4 13" xfId="14384" xr:uid="{00000000-0005-0000-0000-000093370000}"/>
    <cellStyle name="Note 8 7 4 13 2" xfId="14385" xr:uid="{00000000-0005-0000-0000-000094370000}"/>
    <cellStyle name="Note 8 7 4 14" xfId="14386" xr:uid="{00000000-0005-0000-0000-000095370000}"/>
    <cellStyle name="Note 8 7 4 14 2" xfId="14387" xr:uid="{00000000-0005-0000-0000-000096370000}"/>
    <cellStyle name="Note 8 7 4 15" xfId="14388" xr:uid="{00000000-0005-0000-0000-000097370000}"/>
    <cellStyle name="Note 8 7 4 15 2" xfId="14389" xr:uid="{00000000-0005-0000-0000-000098370000}"/>
    <cellStyle name="Note 8 7 4 16" xfId="14390" xr:uid="{00000000-0005-0000-0000-000099370000}"/>
    <cellStyle name="Note 8 7 4 2" xfId="14391" xr:uid="{00000000-0005-0000-0000-00009A370000}"/>
    <cellStyle name="Note 8 7 4 2 2" xfId="14392" xr:uid="{00000000-0005-0000-0000-00009B370000}"/>
    <cellStyle name="Note 8 7 4 3" xfId="14393" xr:uid="{00000000-0005-0000-0000-00009C370000}"/>
    <cellStyle name="Note 8 7 4 3 2" xfId="14394" xr:uid="{00000000-0005-0000-0000-00009D370000}"/>
    <cellStyle name="Note 8 7 4 4" xfId="14395" xr:uid="{00000000-0005-0000-0000-00009E370000}"/>
    <cellStyle name="Note 8 7 4 4 2" xfId="14396" xr:uid="{00000000-0005-0000-0000-00009F370000}"/>
    <cellStyle name="Note 8 7 4 5" xfId="14397" xr:uid="{00000000-0005-0000-0000-0000A0370000}"/>
    <cellStyle name="Note 8 7 4 5 2" xfId="14398" xr:uid="{00000000-0005-0000-0000-0000A1370000}"/>
    <cellStyle name="Note 8 7 4 6" xfId="14399" xr:uid="{00000000-0005-0000-0000-0000A2370000}"/>
    <cellStyle name="Note 8 7 4 6 2" xfId="14400" xr:uid="{00000000-0005-0000-0000-0000A3370000}"/>
    <cellStyle name="Note 8 7 4 7" xfId="14401" xr:uid="{00000000-0005-0000-0000-0000A4370000}"/>
    <cellStyle name="Note 8 7 4 7 2" xfId="14402" xr:uid="{00000000-0005-0000-0000-0000A5370000}"/>
    <cellStyle name="Note 8 7 4 8" xfId="14403" xr:uid="{00000000-0005-0000-0000-0000A6370000}"/>
    <cellStyle name="Note 8 7 4 8 2" xfId="14404" xr:uid="{00000000-0005-0000-0000-0000A7370000}"/>
    <cellStyle name="Note 8 7 4 9" xfId="14405" xr:uid="{00000000-0005-0000-0000-0000A8370000}"/>
    <cellStyle name="Note 8 7 4 9 2" xfId="14406" xr:uid="{00000000-0005-0000-0000-0000A9370000}"/>
    <cellStyle name="Note 8 7 5" xfId="14407" xr:uid="{00000000-0005-0000-0000-0000AA370000}"/>
    <cellStyle name="Note 8 7 5 10" xfId="14408" xr:uid="{00000000-0005-0000-0000-0000AB370000}"/>
    <cellStyle name="Note 8 7 5 10 2" xfId="14409" xr:uid="{00000000-0005-0000-0000-0000AC370000}"/>
    <cellStyle name="Note 8 7 5 11" xfId="14410" xr:uid="{00000000-0005-0000-0000-0000AD370000}"/>
    <cellStyle name="Note 8 7 5 11 2" xfId="14411" xr:uid="{00000000-0005-0000-0000-0000AE370000}"/>
    <cellStyle name="Note 8 7 5 12" xfId="14412" xr:uid="{00000000-0005-0000-0000-0000AF370000}"/>
    <cellStyle name="Note 8 7 5 12 2" xfId="14413" xr:uid="{00000000-0005-0000-0000-0000B0370000}"/>
    <cellStyle name="Note 8 7 5 13" xfId="14414" xr:uid="{00000000-0005-0000-0000-0000B1370000}"/>
    <cellStyle name="Note 8 7 5 13 2" xfId="14415" xr:uid="{00000000-0005-0000-0000-0000B2370000}"/>
    <cellStyle name="Note 8 7 5 14" xfId="14416" xr:uid="{00000000-0005-0000-0000-0000B3370000}"/>
    <cellStyle name="Note 8 7 5 14 2" xfId="14417" xr:uid="{00000000-0005-0000-0000-0000B4370000}"/>
    <cellStyle name="Note 8 7 5 15" xfId="14418" xr:uid="{00000000-0005-0000-0000-0000B5370000}"/>
    <cellStyle name="Note 8 7 5 2" xfId="14419" xr:uid="{00000000-0005-0000-0000-0000B6370000}"/>
    <cellStyle name="Note 8 7 5 2 2" xfId="14420" xr:uid="{00000000-0005-0000-0000-0000B7370000}"/>
    <cellStyle name="Note 8 7 5 3" xfId="14421" xr:uid="{00000000-0005-0000-0000-0000B8370000}"/>
    <cellStyle name="Note 8 7 5 3 2" xfId="14422" xr:uid="{00000000-0005-0000-0000-0000B9370000}"/>
    <cellStyle name="Note 8 7 5 4" xfId="14423" xr:uid="{00000000-0005-0000-0000-0000BA370000}"/>
    <cellStyle name="Note 8 7 5 4 2" xfId="14424" xr:uid="{00000000-0005-0000-0000-0000BB370000}"/>
    <cellStyle name="Note 8 7 5 5" xfId="14425" xr:uid="{00000000-0005-0000-0000-0000BC370000}"/>
    <cellStyle name="Note 8 7 5 5 2" xfId="14426" xr:uid="{00000000-0005-0000-0000-0000BD370000}"/>
    <cellStyle name="Note 8 7 5 6" xfId="14427" xr:uid="{00000000-0005-0000-0000-0000BE370000}"/>
    <cellStyle name="Note 8 7 5 6 2" xfId="14428" xr:uid="{00000000-0005-0000-0000-0000BF370000}"/>
    <cellStyle name="Note 8 7 5 7" xfId="14429" xr:uid="{00000000-0005-0000-0000-0000C0370000}"/>
    <cellStyle name="Note 8 7 5 7 2" xfId="14430" xr:uid="{00000000-0005-0000-0000-0000C1370000}"/>
    <cellStyle name="Note 8 7 5 8" xfId="14431" xr:uid="{00000000-0005-0000-0000-0000C2370000}"/>
    <cellStyle name="Note 8 7 5 8 2" xfId="14432" xr:uid="{00000000-0005-0000-0000-0000C3370000}"/>
    <cellStyle name="Note 8 7 5 9" xfId="14433" xr:uid="{00000000-0005-0000-0000-0000C4370000}"/>
    <cellStyle name="Note 8 7 5 9 2" xfId="14434" xr:uid="{00000000-0005-0000-0000-0000C5370000}"/>
    <cellStyle name="Note 8 7 6" xfId="14435" xr:uid="{00000000-0005-0000-0000-0000C6370000}"/>
    <cellStyle name="Note 8 7 6 2" xfId="14436" xr:uid="{00000000-0005-0000-0000-0000C7370000}"/>
    <cellStyle name="Note 8 7 7" xfId="14437" xr:uid="{00000000-0005-0000-0000-0000C8370000}"/>
    <cellStyle name="Note 8 7 7 2" xfId="14438" xr:uid="{00000000-0005-0000-0000-0000C9370000}"/>
    <cellStyle name="Note 8 7 8" xfId="14439" xr:uid="{00000000-0005-0000-0000-0000CA370000}"/>
    <cellStyle name="Note 8 7 8 2" xfId="14440" xr:uid="{00000000-0005-0000-0000-0000CB370000}"/>
    <cellStyle name="Note 8 7 9" xfId="14441" xr:uid="{00000000-0005-0000-0000-0000CC370000}"/>
    <cellStyle name="Note 8 7 9 2" xfId="14442" xr:uid="{00000000-0005-0000-0000-0000CD370000}"/>
    <cellStyle name="Note 8 8" xfId="14443" xr:uid="{00000000-0005-0000-0000-0000CE370000}"/>
    <cellStyle name="Note 8 8 10" xfId="14444" xr:uid="{00000000-0005-0000-0000-0000CF370000}"/>
    <cellStyle name="Note 8 8 10 2" xfId="14445" xr:uid="{00000000-0005-0000-0000-0000D0370000}"/>
    <cellStyle name="Note 8 8 11" xfId="14446" xr:uid="{00000000-0005-0000-0000-0000D1370000}"/>
    <cellStyle name="Note 8 8 11 2" xfId="14447" xr:uid="{00000000-0005-0000-0000-0000D2370000}"/>
    <cellStyle name="Note 8 8 12" xfId="14448" xr:uid="{00000000-0005-0000-0000-0000D3370000}"/>
    <cellStyle name="Note 8 8 12 2" xfId="14449" xr:uid="{00000000-0005-0000-0000-0000D4370000}"/>
    <cellStyle name="Note 8 8 13" xfId="14450" xr:uid="{00000000-0005-0000-0000-0000D5370000}"/>
    <cellStyle name="Note 8 8 13 2" xfId="14451" xr:uid="{00000000-0005-0000-0000-0000D6370000}"/>
    <cellStyle name="Note 8 8 14" xfId="14452" xr:uid="{00000000-0005-0000-0000-0000D7370000}"/>
    <cellStyle name="Note 8 8 14 2" xfId="14453" xr:uid="{00000000-0005-0000-0000-0000D8370000}"/>
    <cellStyle name="Note 8 8 15" xfId="14454" xr:uid="{00000000-0005-0000-0000-0000D9370000}"/>
    <cellStyle name="Note 8 8 15 2" xfId="14455" xr:uid="{00000000-0005-0000-0000-0000DA370000}"/>
    <cellStyle name="Note 8 8 16" xfId="14456" xr:uid="{00000000-0005-0000-0000-0000DB370000}"/>
    <cellStyle name="Note 8 8 16 2" xfId="14457" xr:uid="{00000000-0005-0000-0000-0000DC370000}"/>
    <cellStyle name="Note 8 8 17" xfId="14458" xr:uid="{00000000-0005-0000-0000-0000DD370000}"/>
    <cellStyle name="Note 8 8 17 2" xfId="14459" xr:uid="{00000000-0005-0000-0000-0000DE370000}"/>
    <cellStyle name="Note 8 8 18" xfId="14460" xr:uid="{00000000-0005-0000-0000-0000DF370000}"/>
    <cellStyle name="Note 8 8 2" xfId="14461" xr:uid="{00000000-0005-0000-0000-0000E0370000}"/>
    <cellStyle name="Note 8 8 2 10" xfId="14462" xr:uid="{00000000-0005-0000-0000-0000E1370000}"/>
    <cellStyle name="Note 8 8 2 10 2" xfId="14463" xr:uid="{00000000-0005-0000-0000-0000E2370000}"/>
    <cellStyle name="Note 8 8 2 11" xfId="14464" xr:uid="{00000000-0005-0000-0000-0000E3370000}"/>
    <cellStyle name="Note 8 8 2 11 2" xfId="14465" xr:uid="{00000000-0005-0000-0000-0000E4370000}"/>
    <cellStyle name="Note 8 8 2 12" xfId="14466" xr:uid="{00000000-0005-0000-0000-0000E5370000}"/>
    <cellStyle name="Note 8 8 2 12 2" xfId="14467" xr:uid="{00000000-0005-0000-0000-0000E6370000}"/>
    <cellStyle name="Note 8 8 2 13" xfId="14468" xr:uid="{00000000-0005-0000-0000-0000E7370000}"/>
    <cellStyle name="Note 8 8 2 13 2" xfId="14469" xr:uid="{00000000-0005-0000-0000-0000E8370000}"/>
    <cellStyle name="Note 8 8 2 14" xfId="14470" xr:uid="{00000000-0005-0000-0000-0000E9370000}"/>
    <cellStyle name="Note 8 8 2 14 2" xfId="14471" xr:uid="{00000000-0005-0000-0000-0000EA370000}"/>
    <cellStyle name="Note 8 8 2 15" xfId="14472" xr:uid="{00000000-0005-0000-0000-0000EB370000}"/>
    <cellStyle name="Note 8 8 2 15 2" xfId="14473" xr:uid="{00000000-0005-0000-0000-0000EC370000}"/>
    <cellStyle name="Note 8 8 2 16" xfId="14474" xr:uid="{00000000-0005-0000-0000-0000ED370000}"/>
    <cellStyle name="Note 8 8 2 16 2" xfId="14475" xr:uid="{00000000-0005-0000-0000-0000EE370000}"/>
    <cellStyle name="Note 8 8 2 17" xfId="14476" xr:uid="{00000000-0005-0000-0000-0000EF370000}"/>
    <cellStyle name="Note 8 8 2 17 2" xfId="14477" xr:uid="{00000000-0005-0000-0000-0000F0370000}"/>
    <cellStyle name="Note 8 8 2 18" xfId="14478" xr:uid="{00000000-0005-0000-0000-0000F1370000}"/>
    <cellStyle name="Note 8 8 2 2" xfId="14479" xr:uid="{00000000-0005-0000-0000-0000F2370000}"/>
    <cellStyle name="Note 8 8 2 2 2" xfId="14480" xr:uid="{00000000-0005-0000-0000-0000F3370000}"/>
    <cellStyle name="Note 8 8 2 3" xfId="14481" xr:uid="{00000000-0005-0000-0000-0000F4370000}"/>
    <cellStyle name="Note 8 8 2 3 2" xfId="14482" xr:uid="{00000000-0005-0000-0000-0000F5370000}"/>
    <cellStyle name="Note 8 8 2 4" xfId="14483" xr:uid="{00000000-0005-0000-0000-0000F6370000}"/>
    <cellStyle name="Note 8 8 2 4 2" xfId="14484" xr:uid="{00000000-0005-0000-0000-0000F7370000}"/>
    <cellStyle name="Note 8 8 2 5" xfId="14485" xr:uid="{00000000-0005-0000-0000-0000F8370000}"/>
    <cellStyle name="Note 8 8 2 5 2" xfId="14486" xr:uid="{00000000-0005-0000-0000-0000F9370000}"/>
    <cellStyle name="Note 8 8 2 6" xfId="14487" xr:uid="{00000000-0005-0000-0000-0000FA370000}"/>
    <cellStyle name="Note 8 8 2 6 2" xfId="14488" xr:uid="{00000000-0005-0000-0000-0000FB370000}"/>
    <cellStyle name="Note 8 8 2 7" xfId="14489" xr:uid="{00000000-0005-0000-0000-0000FC370000}"/>
    <cellStyle name="Note 8 8 2 7 2" xfId="14490" xr:uid="{00000000-0005-0000-0000-0000FD370000}"/>
    <cellStyle name="Note 8 8 2 8" xfId="14491" xr:uid="{00000000-0005-0000-0000-0000FE370000}"/>
    <cellStyle name="Note 8 8 2 8 2" xfId="14492" xr:uid="{00000000-0005-0000-0000-0000FF370000}"/>
    <cellStyle name="Note 8 8 2 9" xfId="14493" xr:uid="{00000000-0005-0000-0000-000000380000}"/>
    <cellStyle name="Note 8 8 2 9 2" xfId="14494" xr:uid="{00000000-0005-0000-0000-000001380000}"/>
    <cellStyle name="Note 8 8 3" xfId="14495" xr:uid="{00000000-0005-0000-0000-000002380000}"/>
    <cellStyle name="Note 8 8 3 10" xfId="14496" xr:uid="{00000000-0005-0000-0000-000003380000}"/>
    <cellStyle name="Note 8 8 3 10 2" xfId="14497" xr:uid="{00000000-0005-0000-0000-000004380000}"/>
    <cellStyle name="Note 8 8 3 11" xfId="14498" xr:uid="{00000000-0005-0000-0000-000005380000}"/>
    <cellStyle name="Note 8 8 3 11 2" xfId="14499" xr:uid="{00000000-0005-0000-0000-000006380000}"/>
    <cellStyle name="Note 8 8 3 12" xfId="14500" xr:uid="{00000000-0005-0000-0000-000007380000}"/>
    <cellStyle name="Note 8 8 3 12 2" xfId="14501" xr:uid="{00000000-0005-0000-0000-000008380000}"/>
    <cellStyle name="Note 8 8 3 13" xfId="14502" xr:uid="{00000000-0005-0000-0000-000009380000}"/>
    <cellStyle name="Note 8 8 3 13 2" xfId="14503" xr:uid="{00000000-0005-0000-0000-00000A380000}"/>
    <cellStyle name="Note 8 8 3 14" xfId="14504" xr:uid="{00000000-0005-0000-0000-00000B380000}"/>
    <cellStyle name="Note 8 8 3 14 2" xfId="14505" xr:uid="{00000000-0005-0000-0000-00000C380000}"/>
    <cellStyle name="Note 8 8 3 15" xfId="14506" xr:uid="{00000000-0005-0000-0000-00000D380000}"/>
    <cellStyle name="Note 8 8 3 15 2" xfId="14507" xr:uid="{00000000-0005-0000-0000-00000E380000}"/>
    <cellStyle name="Note 8 8 3 16" xfId="14508" xr:uid="{00000000-0005-0000-0000-00000F380000}"/>
    <cellStyle name="Note 8 8 3 2" xfId="14509" xr:uid="{00000000-0005-0000-0000-000010380000}"/>
    <cellStyle name="Note 8 8 3 2 2" xfId="14510" xr:uid="{00000000-0005-0000-0000-000011380000}"/>
    <cellStyle name="Note 8 8 3 3" xfId="14511" xr:uid="{00000000-0005-0000-0000-000012380000}"/>
    <cellStyle name="Note 8 8 3 3 2" xfId="14512" xr:uid="{00000000-0005-0000-0000-000013380000}"/>
    <cellStyle name="Note 8 8 3 4" xfId="14513" xr:uid="{00000000-0005-0000-0000-000014380000}"/>
    <cellStyle name="Note 8 8 3 4 2" xfId="14514" xr:uid="{00000000-0005-0000-0000-000015380000}"/>
    <cellStyle name="Note 8 8 3 5" xfId="14515" xr:uid="{00000000-0005-0000-0000-000016380000}"/>
    <cellStyle name="Note 8 8 3 5 2" xfId="14516" xr:uid="{00000000-0005-0000-0000-000017380000}"/>
    <cellStyle name="Note 8 8 3 6" xfId="14517" xr:uid="{00000000-0005-0000-0000-000018380000}"/>
    <cellStyle name="Note 8 8 3 6 2" xfId="14518" xr:uid="{00000000-0005-0000-0000-000019380000}"/>
    <cellStyle name="Note 8 8 3 7" xfId="14519" xr:uid="{00000000-0005-0000-0000-00001A380000}"/>
    <cellStyle name="Note 8 8 3 7 2" xfId="14520" xr:uid="{00000000-0005-0000-0000-00001B380000}"/>
    <cellStyle name="Note 8 8 3 8" xfId="14521" xr:uid="{00000000-0005-0000-0000-00001C380000}"/>
    <cellStyle name="Note 8 8 3 8 2" xfId="14522" xr:uid="{00000000-0005-0000-0000-00001D380000}"/>
    <cellStyle name="Note 8 8 3 9" xfId="14523" xr:uid="{00000000-0005-0000-0000-00001E380000}"/>
    <cellStyle name="Note 8 8 3 9 2" xfId="14524" xr:uid="{00000000-0005-0000-0000-00001F380000}"/>
    <cellStyle name="Note 8 8 4" xfId="14525" xr:uid="{00000000-0005-0000-0000-000020380000}"/>
    <cellStyle name="Note 8 8 4 10" xfId="14526" xr:uid="{00000000-0005-0000-0000-000021380000}"/>
    <cellStyle name="Note 8 8 4 10 2" xfId="14527" xr:uid="{00000000-0005-0000-0000-000022380000}"/>
    <cellStyle name="Note 8 8 4 11" xfId="14528" xr:uid="{00000000-0005-0000-0000-000023380000}"/>
    <cellStyle name="Note 8 8 4 11 2" xfId="14529" xr:uid="{00000000-0005-0000-0000-000024380000}"/>
    <cellStyle name="Note 8 8 4 12" xfId="14530" xr:uid="{00000000-0005-0000-0000-000025380000}"/>
    <cellStyle name="Note 8 8 4 12 2" xfId="14531" xr:uid="{00000000-0005-0000-0000-000026380000}"/>
    <cellStyle name="Note 8 8 4 13" xfId="14532" xr:uid="{00000000-0005-0000-0000-000027380000}"/>
    <cellStyle name="Note 8 8 4 13 2" xfId="14533" xr:uid="{00000000-0005-0000-0000-000028380000}"/>
    <cellStyle name="Note 8 8 4 14" xfId="14534" xr:uid="{00000000-0005-0000-0000-000029380000}"/>
    <cellStyle name="Note 8 8 4 14 2" xfId="14535" xr:uid="{00000000-0005-0000-0000-00002A380000}"/>
    <cellStyle name="Note 8 8 4 15" xfId="14536" xr:uid="{00000000-0005-0000-0000-00002B380000}"/>
    <cellStyle name="Note 8 8 4 15 2" xfId="14537" xr:uid="{00000000-0005-0000-0000-00002C380000}"/>
    <cellStyle name="Note 8 8 4 16" xfId="14538" xr:uid="{00000000-0005-0000-0000-00002D380000}"/>
    <cellStyle name="Note 8 8 4 2" xfId="14539" xr:uid="{00000000-0005-0000-0000-00002E380000}"/>
    <cellStyle name="Note 8 8 4 2 2" xfId="14540" xr:uid="{00000000-0005-0000-0000-00002F380000}"/>
    <cellStyle name="Note 8 8 4 3" xfId="14541" xr:uid="{00000000-0005-0000-0000-000030380000}"/>
    <cellStyle name="Note 8 8 4 3 2" xfId="14542" xr:uid="{00000000-0005-0000-0000-000031380000}"/>
    <cellStyle name="Note 8 8 4 4" xfId="14543" xr:uid="{00000000-0005-0000-0000-000032380000}"/>
    <cellStyle name="Note 8 8 4 4 2" xfId="14544" xr:uid="{00000000-0005-0000-0000-000033380000}"/>
    <cellStyle name="Note 8 8 4 5" xfId="14545" xr:uid="{00000000-0005-0000-0000-000034380000}"/>
    <cellStyle name="Note 8 8 4 5 2" xfId="14546" xr:uid="{00000000-0005-0000-0000-000035380000}"/>
    <cellStyle name="Note 8 8 4 6" xfId="14547" xr:uid="{00000000-0005-0000-0000-000036380000}"/>
    <cellStyle name="Note 8 8 4 6 2" xfId="14548" xr:uid="{00000000-0005-0000-0000-000037380000}"/>
    <cellStyle name="Note 8 8 4 7" xfId="14549" xr:uid="{00000000-0005-0000-0000-000038380000}"/>
    <cellStyle name="Note 8 8 4 7 2" xfId="14550" xr:uid="{00000000-0005-0000-0000-000039380000}"/>
    <cellStyle name="Note 8 8 4 8" xfId="14551" xr:uid="{00000000-0005-0000-0000-00003A380000}"/>
    <cellStyle name="Note 8 8 4 8 2" xfId="14552" xr:uid="{00000000-0005-0000-0000-00003B380000}"/>
    <cellStyle name="Note 8 8 4 9" xfId="14553" xr:uid="{00000000-0005-0000-0000-00003C380000}"/>
    <cellStyle name="Note 8 8 4 9 2" xfId="14554" xr:uid="{00000000-0005-0000-0000-00003D380000}"/>
    <cellStyle name="Note 8 8 5" xfId="14555" xr:uid="{00000000-0005-0000-0000-00003E380000}"/>
    <cellStyle name="Note 8 8 5 10" xfId="14556" xr:uid="{00000000-0005-0000-0000-00003F380000}"/>
    <cellStyle name="Note 8 8 5 10 2" xfId="14557" xr:uid="{00000000-0005-0000-0000-000040380000}"/>
    <cellStyle name="Note 8 8 5 11" xfId="14558" xr:uid="{00000000-0005-0000-0000-000041380000}"/>
    <cellStyle name="Note 8 8 5 11 2" xfId="14559" xr:uid="{00000000-0005-0000-0000-000042380000}"/>
    <cellStyle name="Note 8 8 5 12" xfId="14560" xr:uid="{00000000-0005-0000-0000-000043380000}"/>
    <cellStyle name="Note 8 8 5 12 2" xfId="14561" xr:uid="{00000000-0005-0000-0000-000044380000}"/>
    <cellStyle name="Note 8 8 5 13" xfId="14562" xr:uid="{00000000-0005-0000-0000-000045380000}"/>
    <cellStyle name="Note 8 8 5 13 2" xfId="14563" xr:uid="{00000000-0005-0000-0000-000046380000}"/>
    <cellStyle name="Note 8 8 5 14" xfId="14564" xr:uid="{00000000-0005-0000-0000-000047380000}"/>
    <cellStyle name="Note 8 8 5 2" xfId="14565" xr:uid="{00000000-0005-0000-0000-000048380000}"/>
    <cellStyle name="Note 8 8 5 2 2" xfId="14566" xr:uid="{00000000-0005-0000-0000-000049380000}"/>
    <cellStyle name="Note 8 8 5 3" xfId="14567" xr:uid="{00000000-0005-0000-0000-00004A380000}"/>
    <cellStyle name="Note 8 8 5 3 2" xfId="14568" xr:uid="{00000000-0005-0000-0000-00004B380000}"/>
    <cellStyle name="Note 8 8 5 4" xfId="14569" xr:uid="{00000000-0005-0000-0000-00004C380000}"/>
    <cellStyle name="Note 8 8 5 4 2" xfId="14570" xr:uid="{00000000-0005-0000-0000-00004D380000}"/>
    <cellStyle name="Note 8 8 5 5" xfId="14571" xr:uid="{00000000-0005-0000-0000-00004E380000}"/>
    <cellStyle name="Note 8 8 5 5 2" xfId="14572" xr:uid="{00000000-0005-0000-0000-00004F380000}"/>
    <cellStyle name="Note 8 8 5 6" xfId="14573" xr:uid="{00000000-0005-0000-0000-000050380000}"/>
    <cellStyle name="Note 8 8 5 6 2" xfId="14574" xr:uid="{00000000-0005-0000-0000-000051380000}"/>
    <cellStyle name="Note 8 8 5 7" xfId="14575" xr:uid="{00000000-0005-0000-0000-000052380000}"/>
    <cellStyle name="Note 8 8 5 7 2" xfId="14576" xr:uid="{00000000-0005-0000-0000-000053380000}"/>
    <cellStyle name="Note 8 8 5 8" xfId="14577" xr:uid="{00000000-0005-0000-0000-000054380000}"/>
    <cellStyle name="Note 8 8 5 8 2" xfId="14578" xr:uid="{00000000-0005-0000-0000-000055380000}"/>
    <cellStyle name="Note 8 8 5 9" xfId="14579" xr:uid="{00000000-0005-0000-0000-000056380000}"/>
    <cellStyle name="Note 8 8 5 9 2" xfId="14580" xr:uid="{00000000-0005-0000-0000-000057380000}"/>
    <cellStyle name="Note 8 8 6" xfId="14581" xr:uid="{00000000-0005-0000-0000-000058380000}"/>
    <cellStyle name="Note 8 8 6 2" xfId="14582" xr:uid="{00000000-0005-0000-0000-000059380000}"/>
    <cellStyle name="Note 8 8 7" xfId="14583" xr:uid="{00000000-0005-0000-0000-00005A380000}"/>
    <cellStyle name="Note 8 8 7 2" xfId="14584" xr:uid="{00000000-0005-0000-0000-00005B380000}"/>
    <cellStyle name="Note 8 8 8" xfId="14585" xr:uid="{00000000-0005-0000-0000-00005C380000}"/>
    <cellStyle name="Note 8 8 8 2" xfId="14586" xr:uid="{00000000-0005-0000-0000-00005D380000}"/>
    <cellStyle name="Note 8 8 9" xfId="14587" xr:uid="{00000000-0005-0000-0000-00005E380000}"/>
    <cellStyle name="Note 8 8 9 2" xfId="14588" xr:uid="{00000000-0005-0000-0000-00005F380000}"/>
    <cellStyle name="Note 8 9" xfId="14589" xr:uid="{00000000-0005-0000-0000-000060380000}"/>
    <cellStyle name="Note 8 9 10" xfId="14590" xr:uid="{00000000-0005-0000-0000-000061380000}"/>
    <cellStyle name="Note 8 9 10 2" xfId="14591" xr:uid="{00000000-0005-0000-0000-000062380000}"/>
    <cellStyle name="Note 8 9 11" xfId="14592" xr:uid="{00000000-0005-0000-0000-000063380000}"/>
    <cellStyle name="Note 8 9 11 2" xfId="14593" xr:uid="{00000000-0005-0000-0000-000064380000}"/>
    <cellStyle name="Note 8 9 12" xfId="14594" xr:uid="{00000000-0005-0000-0000-000065380000}"/>
    <cellStyle name="Note 8 9 12 2" xfId="14595" xr:uid="{00000000-0005-0000-0000-000066380000}"/>
    <cellStyle name="Note 8 9 13" xfId="14596" xr:uid="{00000000-0005-0000-0000-000067380000}"/>
    <cellStyle name="Note 8 9 13 2" xfId="14597" xr:uid="{00000000-0005-0000-0000-000068380000}"/>
    <cellStyle name="Note 8 9 14" xfId="14598" xr:uid="{00000000-0005-0000-0000-000069380000}"/>
    <cellStyle name="Note 8 9 14 2" xfId="14599" xr:uid="{00000000-0005-0000-0000-00006A380000}"/>
    <cellStyle name="Note 8 9 15" xfId="14600" xr:uid="{00000000-0005-0000-0000-00006B380000}"/>
    <cellStyle name="Note 8 9 15 2" xfId="14601" xr:uid="{00000000-0005-0000-0000-00006C380000}"/>
    <cellStyle name="Note 8 9 16" xfId="14602" xr:uid="{00000000-0005-0000-0000-00006D380000}"/>
    <cellStyle name="Note 8 9 16 2" xfId="14603" xr:uid="{00000000-0005-0000-0000-00006E380000}"/>
    <cellStyle name="Note 8 9 17" xfId="14604" xr:uid="{00000000-0005-0000-0000-00006F380000}"/>
    <cellStyle name="Note 8 9 17 2" xfId="14605" xr:uid="{00000000-0005-0000-0000-000070380000}"/>
    <cellStyle name="Note 8 9 18" xfId="14606" xr:uid="{00000000-0005-0000-0000-000071380000}"/>
    <cellStyle name="Note 8 9 2" xfId="14607" xr:uid="{00000000-0005-0000-0000-000072380000}"/>
    <cellStyle name="Note 8 9 2 10" xfId="14608" xr:uid="{00000000-0005-0000-0000-000073380000}"/>
    <cellStyle name="Note 8 9 2 10 2" xfId="14609" xr:uid="{00000000-0005-0000-0000-000074380000}"/>
    <cellStyle name="Note 8 9 2 11" xfId="14610" xr:uid="{00000000-0005-0000-0000-000075380000}"/>
    <cellStyle name="Note 8 9 2 11 2" xfId="14611" xr:uid="{00000000-0005-0000-0000-000076380000}"/>
    <cellStyle name="Note 8 9 2 12" xfId="14612" xr:uid="{00000000-0005-0000-0000-000077380000}"/>
    <cellStyle name="Note 8 9 2 12 2" xfId="14613" xr:uid="{00000000-0005-0000-0000-000078380000}"/>
    <cellStyle name="Note 8 9 2 13" xfId="14614" xr:uid="{00000000-0005-0000-0000-000079380000}"/>
    <cellStyle name="Note 8 9 2 13 2" xfId="14615" xr:uid="{00000000-0005-0000-0000-00007A380000}"/>
    <cellStyle name="Note 8 9 2 14" xfId="14616" xr:uid="{00000000-0005-0000-0000-00007B380000}"/>
    <cellStyle name="Note 8 9 2 14 2" xfId="14617" xr:uid="{00000000-0005-0000-0000-00007C380000}"/>
    <cellStyle name="Note 8 9 2 15" xfId="14618" xr:uid="{00000000-0005-0000-0000-00007D380000}"/>
    <cellStyle name="Note 8 9 2 15 2" xfId="14619" xr:uid="{00000000-0005-0000-0000-00007E380000}"/>
    <cellStyle name="Note 8 9 2 16" xfId="14620" xr:uid="{00000000-0005-0000-0000-00007F380000}"/>
    <cellStyle name="Note 8 9 2 16 2" xfId="14621" xr:uid="{00000000-0005-0000-0000-000080380000}"/>
    <cellStyle name="Note 8 9 2 17" xfId="14622" xr:uid="{00000000-0005-0000-0000-000081380000}"/>
    <cellStyle name="Note 8 9 2 17 2" xfId="14623" xr:uid="{00000000-0005-0000-0000-000082380000}"/>
    <cellStyle name="Note 8 9 2 18" xfId="14624" xr:uid="{00000000-0005-0000-0000-000083380000}"/>
    <cellStyle name="Note 8 9 2 2" xfId="14625" xr:uid="{00000000-0005-0000-0000-000084380000}"/>
    <cellStyle name="Note 8 9 2 2 2" xfId="14626" xr:uid="{00000000-0005-0000-0000-000085380000}"/>
    <cellStyle name="Note 8 9 2 3" xfId="14627" xr:uid="{00000000-0005-0000-0000-000086380000}"/>
    <cellStyle name="Note 8 9 2 3 2" xfId="14628" xr:uid="{00000000-0005-0000-0000-000087380000}"/>
    <cellStyle name="Note 8 9 2 4" xfId="14629" xr:uid="{00000000-0005-0000-0000-000088380000}"/>
    <cellStyle name="Note 8 9 2 4 2" xfId="14630" xr:uid="{00000000-0005-0000-0000-000089380000}"/>
    <cellStyle name="Note 8 9 2 5" xfId="14631" xr:uid="{00000000-0005-0000-0000-00008A380000}"/>
    <cellStyle name="Note 8 9 2 5 2" xfId="14632" xr:uid="{00000000-0005-0000-0000-00008B380000}"/>
    <cellStyle name="Note 8 9 2 6" xfId="14633" xr:uid="{00000000-0005-0000-0000-00008C380000}"/>
    <cellStyle name="Note 8 9 2 6 2" xfId="14634" xr:uid="{00000000-0005-0000-0000-00008D380000}"/>
    <cellStyle name="Note 8 9 2 7" xfId="14635" xr:uid="{00000000-0005-0000-0000-00008E380000}"/>
    <cellStyle name="Note 8 9 2 7 2" xfId="14636" xr:uid="{00000000-0005-0000-0000-00008F380000}"/>
    <cellStyle name="Note 8 9 2 8" xfId="14637" xr:uid="{00000000-0005-0000-0000-000090380000}"/>
    <cellStyle name="Note 8 9 2 8 2" xfId="14638" xr:uid="{00000000-0005-0000-0000-000091380000}"/>
    <cellStyle name="Note 8 9 2 9" xfId="14639" xr:uid="{00000000-0005-0000-0000-000092380000}"/>
    <cellStyle name="Note 8 9 2 9 2" xfId="14640" xr:uid="{00000000-0005-0000-0000-000093380000}"/>
    <cellStyle name="Note 8 9 3" xfId="14641" xr:uid="{00000000-0005-0000-0000-000094380000}"/>
    <cellStyle name="Note 8 9 3 10" xfId="14642" xr:uid="{00000000-0005-0000-0000-000095380000}"/>
    <cellStyle name="Note 8 9 3 10 2" xfId="14643" xr:uid="{00000000-0005-0000-0000-000096380000}"/>
    <cellStyle name="Note 8 9 3 11" xfId="14644" xr:uid="{00000000-0005-0000-0000-000097380000}"/>
    <cellStyle name="Note 8 9 3 11 2" xfId="14645" xr:uid="{00000000-0005-0000-0000-000098380000}"/>
    <cellStyle name="Note 8 9 3 12" xfId="14646" xr:uid="{00000000-0005-0000-0000-000099380000}"/>
    <cellStyle name="Note 8 9 3 12 2" xfId="14647" xr:uid="{00000000-0005-0000-0000-00009A380000}"/>
    <cellStyle name="Note 8 9 3 13" xfId="14648" xr:uid="{00000000-0005-0000-0000-00009B380000}"/>
    <cellStyle name="Note 8 9 3 13 2" xfId="14649" xr:uid="{00000000-0005-0000-0000-00009C380000}"/>
    <cellStyle name="Note 8 9 3 14" xfId="14650" xr:uid="{00000000-0005-0000-0000-00009D380000}"/>
    <cellStyle name="Note 8 9 3 14 2" xfId="14651" xr:uid="{00000000-0005-0000-0000-00009E380000}"/>
    <cellStyle name="Note 8 9 3 15" xfId="14652" xr:uid="{00000000-0005-0000-0000-00009F380000}"/>
    <cellStyle name="Note 8 9 3 15 2" xfId="14653" xr:uid="{00000000-0005-0000-0000-0000A0380000}"/>
    <cellStyle name="Note 8 9 3 16" xfId="14654" xr:uid="{00000000-0005-0000-0000-0000A1380000}"/>
    <cellStyle name="Note 8 9 3 2" xfId="14655" xr:uid="{00000000-0005-0000-0000-0000A2380000}"/>
    <cellStyle name="Note 8 9 3 2 2" xfId="14656" xr:uid="{00000000-0005-0000-0000-0000A3380000}"/>
    <cellStyle name="Note 8 9 3 3" xfId="14657" xr:uid="{00000000-0005-0000-0000-0000A4380000}"/>
    <cellStyle name="Note 8 9 3 3 2" xfId="14658" xr:uid="{00000000-0005-0000-0000-0000A5380000}"/>
    <cellStyle name="Note 8 9 3 4" xfId="14659" xr:uid="{00000000-0005-0000-0000-0000A6380000}"/>
    <cellStyle name="Note 8 9 3 4 2" xfId="14660" xr:uid="{00000000-0005-0000-0000-0000A7380000}"/>
    <cellStyle name="Note 8 9 3 5" xfId="14661" xr:uid="{00000000-0005-0000-0000-0000A8380000}"/>
    <cellStyle name="Note 8 9 3 5 2" xfId="14662" xr:uid="{00000000-0005-0000-0000-0000A9380000}"/>
    <cellStyle name="Note 8 9 3 6" xfId="14663" xr:uid="{00000000-0005-0000-0000-0000AA380000}"/>
    <cellStyle name="Note 8 9 3 6 2" xfId="14664" xr:uid="{00000000-0005-0000-0000-0000AB380000}"/>
    <cellStyle name="Note 8 9 3 7" xfId="14665" xr:uid="{00000000-0005-0000-0000-0000AC380000}"/>
    <cellStyle name="Note 8 9 3 7 2" xfId="14666" xr:uid="{00000000-0005-0000-0000-0000AD380000}"/>
    <cellStyle name="Note 8 9 3 8" xfId="14667" xr:uid="{00000000-0005-0000-0000-0000AE380000}"/>
    <cellStyle name="Note 8 9 3 8 2" xfId="14668" xr:uid="{00000000-0005-0000-0000-0000AF380000}"/>
    <cellStyle name="Note 8 9 3 9" xfId="14669" xr:uid="{00000000-0005-0000-0000-0000B0380000}"/>
    <cellStyle name="Note 8 9 3 9 2" xfId="14670" xr:uid="{00000000-0005-0000-0000-0000B1380000}"/>
    <cellStyle name="Note 8 9 4" xfId="14671" xr:uid="{00000000-0005-0000-0000-0000B2380000}"/>
    <cellStyle name="Note 8 9 4 10" xfId="14672" xr:uid="{00000000-0005-0000-0000-0000B3380000}"/>
    <cellStyle name="Note 8 9 4 10 2" xfId="14673" xr:uid="{00000000-0005-0000-0000-0000B4380000}"/>
    <cellStyle name="Note 8 9 4 11" xfId="14674" xr:uid="{00000000-0005-0000-0000-0000B5380000}"/>
    <cellStyle name="Note 8 9 4 11 2" xfId="14675" xr:uid="{00000000-0005-0000-0000-0000B6380000}"/>
    <cellStyle name="Note 8 9 4 12" xfId="14676" xr:uid="{00000000-0005-0000-0000-0000B7380000}"/>
    <cellStyle name="Note 8 9 4 12 2" xfId="14677" xr:uid="{00000000-0005-0000-0000-0000B8380000}"/>
    <cellStyle name="Note 8 9 4 13" xfId="14678" xr:uid="{00000000-0005-0000-0000-0000B9380000}"/>
    <cellStyle name="Note 8 9 4 13 2" xfId="14679" xr:uid="{00000000-0005-0000-0000-0000BA380000}"/>
    <cellStyle name="Note 8 9 4 14" xfId="14680" xr:uid="{00000000-0005-0000-0000-0000BB380000}"/>
    <cellStyle name="Note 8 9 4 14 2" xfId="14681" xr:uid="{00000000-0005-0000-0000-0000BC380000}"/>
    <cellStyle name="Note 8 9 4 15" xfId="14682" xr:uid="{00000000-0005-0000-0000-0000BD380000}"/>
    <cellStyle name="Note 8 9 4 15 2" xfId="14683" xr:uid="{00000000-0005-0000-0000-0000BE380000}"/>
    <cellStyle name="Note 8 9 4 16" xfId="14684" xr:uid="{00000000-0005-0000-0000-0000BF380000}"/>
    <cellStyle name="Note 8 9 4 2" xfId="14685" xr:uid="{00000000-0005-0000-0000-0000C0380000}"/>
    <cellStyle name="Note 8 9 4 2 2" xfId="14686" xr:uid="{00000000-0005-0000-0000-0000C1380000}"/>
    <cellStyle name="Note 8 9 4 3" xfId="14687" xr:uid="{00000000-0005-0000-0000-0000C2380000}"/>
    <cellStyle name="Note 8 9 4 3 2" xfId="14688" xr:uid="{00000000-0005-0000-0000-0000C3380000}"/>
    <cellStyle name="Note 8 9 4 4" xfId="14689" xr:uid="{00000000-0005-0000-0000-0000C4380000}"/>
    <cellStyle name="Note 8 9 4 4 2" xfId="14690" xr:uid="{00000000-0005-0000-0000-0000C5380000}"/>
    <cellStyle name="Note 8 9 4 5" xfId="14691" xr:uid="{00000000-0005-0000-0000-0000C6380000}"/>
    <cellStyle name="Note 8 9 4 5 2" xfId="14692" xr:uid="{00000000-0005-0000-0000-0000C7380000}"/>
    <cellStyle name="Note 8 9 4 6" xfId="14693" xr:uid="{00000000-0005-0000-0000-0000C8380000}"/>
    <cellStyle name="Note 8 9 4 6 2" xfId="14694" xr:uid="{00000000-0005-0000-0000-0000C9380000}"/>
    <cellStyle name="Note 8 9 4 7" xfId="14695" xr:uid="{00000000-0005-0000-0000-0000CA380000}"/>
    <cellStyle name="Note 8 9 4 7 2" xfId="14696" xr:uid="{00000000-0005-0000-0000-0000CB380000}"/>
    <cellStyle name="Note 8 9 4 8" xfId="14697" xr:uid="{00000000-0005-0000-0000-0000CC380000}"/>
    <cellStyle name="Note 8 9 4 8 2" xfId="14698" xr:uid="{00000000-0005-0000-0000-0000CD380000}"/>
    <cellStyle name="Note 8 9 4 9" xfId="14699" xr:uid="{00000000-0005-0000-0000-0000CE380000}"/>
    <cellStyle name="Note 8 9 4 9 2" xfId="14700" xr:uid="{00000000-0005-0000-0000-0000CF380000}"/>
    <cellStyle name="Note 8 9 5" xfId="14701" xr:uid="{00000000-0005-0000-0000-0000D0380000}"/>
    <cellStyle name="Note 8 9 5 10" xfId="14702" xr:uid="{00000000-0005-0000-0000-0000D1380000}"/>
    <cellStyle name="Note 8 9 5 10 2" xfId="14703" xr:uid="{00000000-0005-0000-0000-0000D2380000}"/>
    <cellStyle name="Note 8 9 5 11" xfId="14704" xr:uid="{00000000-0005-0000-0000-0000D3380000}"/>
    <cellStyle name="Note 8 9 5 11 2" xfId="14705" xr:uid="{00000000-0005-0000-0000-0000D4380000}"/>
    <cellStyle name="Note 8 9 5 12" xfId="14706" xr:uid="{00000000-0005-0000-0000-0000D5380000}"/>
    <cellStyle name="Note 8 9 5 12 2" xfId="14707" xr:uid="{00000000-0005-0000-0000-0000D6380000}"/>
    <cellStyle name="Note 8 9 5 13" xfId="14708" xr:uid="{00000000-0005-0000-0000-0000D7380000}"/>
    <cellStyle name="Note 8 9 5 13 2" xfId="14709" xr:uid="{00000000-0005-0000-0000-0000D8380000}"/>
    <cellStyle name="Note 8 9 5 14" xfId="14710" xr:uid="{00000000-0005-0000-0000-0000D9380000}"/>
    <cellStyle name="Note 8 9 5 2" xfId="14711" xr:uid="{00000000-0005-0000-0000-0000DA380000}"/>
    <cellStyle name="Note 8 9 5 2 2" xfId="14712" xr:uid="{00000000-0005-0000-0000-0000DB380000}"/>
    <cellStyle name="Note 8 9 5 3" xfId="14713" xr:uid="{00000000-0005-0000-0000-0000DC380000}"/>
    <cellStyle name="Note 8 9 5 3 2" xfId="14714" xr:uid="{00000000-0005-0000-0000-0000DD380000}"/>
    <cellStyle name="Note 8 9 5 4" xfId="14715" xr:uid="{00000000-0005-0000-0000-0000DE380000}"/>
    <cellStyle name="Note 8 9 5 4 2" xfId="14716" xr:uid="{00000000-0005-0000-0000-0000DF380000}"/>
    <cellStyle name="Note 8 9 5 5" xfId="14717" xr:uid="{00000000-0005-0000-0000-0000E0380000}"/>
    <cellStyle name="Note 8 9 5 5 2" xfId="14718" xr:uid="{00000000-0005-0000-0000-0000E1380000}"/>
    <cellStyle name="Note 8 9 5 6" xfId="14719" xr:uid="{00000000-0005-0000-0000-0000E2380000}"/>
    <cellStyle name="Note 8 9 5 6 2" xfId="14720" xr:uid="{00000000-0005-0000-0000-0000E3380000}"/>
    <cellStyle name="Note 8 9 5 7" xfId="14721" xr:uid="{00000000-0005-0000-0000-0000E4380000}"/>
    <cellStyle name="Note 8 9 5 7 2" xfId="14722" xr:uid="{00000000-0005-0000-0000-0000E5380000}"/>
    <cellStyle name="Note 8 9 5 8" xfId="14723" xr:uid="{00000000-0005-0000-0000-0000E6380000}"/>
    <cellStyle name="Note 8 9 5 8 2" xfId="14724" xr:uid="{00000000-0005-0000-0000-0000E7380000}"/>
    <cellStyle name="Note 8 9 5 9" xfId="14725" xr:uid="{00000000-0005-0000-0000-0000E8380000}"/>
    <cellStyle name="Note 8 9 5 9 2" xfId="14726" xr:uid="{00000000-0005-0000-0000-0000E9380000}"/>
    <cellStyle name="Note 8 9 6" xfId="14727" xr:uid="{00000000-0005-0000-0000-0000EA380000}"/>
    <cellStyle name="Note 8 9 6 2" xfId="14728" xr:uid="{00000000-0005-0000-0000-0000EB380000}"/>
    <cellStyle name="Note 8 9 7" xfId="14729" xr:uid="{00000000-0005-0000-0000-0000EC380000}"/>
    <cellStyle name="Note 8 9 7 2" xfId="14730" xr:uid="{00000000-0005-0000-0000-0000ED380000}"/>
    <cellStyle name="Note 8 9 8" xfId="14731" xr:uid="{00000000-0005-0000-0000-0000EE380000}"/>
    <cellStyle name="Note 8 9 8 2" xfId="14732" xr:uid="{00000000-0005-0000-0000-0000EF380000}"/>
    <cellStyle name="Note 8 9 9" xfId="14733" xr:uid="{00000000-0005-0000-0000-0000F0380000}"/>
    <cellStyle name="Note 8 9 9 2" xfId="14734" xr:uid="{00000000-0005-0000-0000-0000F1380000}"/>
    <cellStyle name="Note 9" xfId="14735" xr:uid="{00000000-0005-0000-0000-0000F2380000}"/>
    <cellStyle name="Note 9 10" xfId="14736" xr:uid="{00000000-0005-0000-0000-0000F3380000}"/>
    <cellStyle name="Note 9 10 10" xfId="14737" xr:uid="{00000000-0005-0000-0000-0000F4380000}"/>
    <cellStyle name="Note 9 10 10 2" xfId="14738" xr:uid="{00000000-0005-0000-0000-0000F5380000}"/>
    <cellStyle name="Note 9 10 11" xfId="14739" xr:uid="{00000000-0005-0000-0000-0000F6380000}"/>
    <cellStyle name="Note 9 10 11 2" xfId="14740" xr:uid="{00000000-0005-0000-0000-0000F7380000}"/>
    <cellStyle name="Note 9 10 12" xfId="14741" xr:uid="{00000000-0005-0000-0000-0000F8380000}"/>
    <cellStyle name="Note 9 10 12 2" xfId="14742" xr:uid="{00000000-0005-0000-0000-0000F9380000}"/>
    <cellStyle name="Note 9 10 13" xfId="14743" xr:uid="{00000000-0005-0000-0000-0000FA380000}"/>
    <cellStyle name="Note 9 10 13 2" xfId="14744" xr:uid="{00000000-0005-0000-0000-0000FB380000}"/>
    <cellStyle name="Note 9 10 14" xfId="14745" xr:uid="{00000000-0005-0000-0000-0000FC380000}"/>
    <cellStyle name="Note 9 10 14 2" xfId="14746" xr:uid="{00000000-0005-0000-0000-0000FD380000}"/>
    <cellStyle name="Note 9 10 15" xfId="14747" xr:uid="{00000000-0005-0000-0000-0000FE380000}"/>
    <cellStyle name="Note 9 10 15 2" xfId="14748" xr:uid="{00000000-0005-0000-0000-0000FF380000}"/>
    <cellStyle name="Note 9 10 16" xfId="14749" xr:uid="{00000000-0005-0000-0000-000000390000}"/>
    <cellStyle name="Note 9 10 16 2" xfId="14750" xr:uid="{00000000-0005-0000-0000-000001390000}"/>
    <cellStyle name="Note 9 10 17" xfId="14751" xr:uid="{00000000-0005-0000-0000-000002390000}"/>
    <cellStyle name="Note 9 10 17 2" xfId="14752" xr:uid="{00000000-0005-0000-0000-000003390000}"/>
    <cellStyle name="Note 9 10 18" xfId="14753" xr:uid="{00000000-0005-0000-0000-000004390000}"/>
    <cellStyle name="Note 9 10 2" xfId="14754" xr:uid="{00000000-0005-0000-0000-000005390000}"/>
    <cellStyle name="Note 9 10 2 2" xfId="14755" xr:uid="{00000000-0005-0000-0000-000006390000}"/>
    <cellStyle name="Note 9 10 3" xfId="14756" xr:uid="{00000000-0005-0000-0000-000007390000}"/>
    <cellStyle name="Note 9 10 3 2" xfId="14757" xr:uid="{00000000-0005-0000-0000-000008390000}"/>
    <cellStyle name="Note 9 10 4" xfId="14758" xr:uid="{00000000-0005-0000-0000-000009390000}"/>
    <cellStyle name="Note 9 10 4 2" xfId="14759" xr:uid="{00000000-0005-0000-0000-00000A390000}"/>
    <cellStyle name="Note 9 10 5" xfId="14760" xr:uid="{00000000-0005-0000-0000-00000B390000}"/>
    <cellStyle name="Note 9 10 5 2" xfId="14761" xr:uid="{00000000-0005-0000-0000-00000C390000}"/>
    <cellStyle name="Note 9 10 6" xfId="14762" xr:uid="{00000000-0005-0000-0000-00000D390000}"/>
    <cellStyle name="Note 9 10 6 2" xfId="14763" xr:uid="{00000000-0005-0000-0000-00000E390000}"/>
    <cellStyle name="Note 9 10 7" xfId="14764" xr:uid="{00000000-0005-0000-0000-00000F390000}"/>
    <cellStyle name="Note 9 10 7 2" xfId="14765" xr:uid="{00000000-0005-0000-0000-000010390000}"/>
    <cellStyle name="Note 9 10 8" xfId="14766" xr:uid="{00000000-0005-0000-0000-000011390000}"/>
    <cellStyle name="Note 9 10 8 2" xfId="14767" xr:uid="{00000000-0005-0000-0000-000012390000}"/>
    <cellStyle name="Note 9 10 9" xfId="14768" xr:uid="{00000000-0005-0000-0000-000013390000}"/>
    <cellStyle name="Note 9 10 9 2" xfId="14769" xr:uid="{00000000-0005-0000-0000-000014390000}"/>
    <cellStyle name="Note 9 11" xfId="14770" xr:uid="{00000000-0005-0000-0000-000015390000}"/>
    <cellStyle name="Note 9 11 10" xfId="14771" xr:uid="{00000000-0005-0000-0000-000016390000}"/>
    <cellStyle name="Note 9 11 10 2" xfId="14772" xr:uid="{00000000-0005-0000-0000-000017390000}"/>
    <cellStyle name="Note 9 11 11" xfId="14773" xr:uid="{00000000-0005-0000-0000-000018390000}"/>
    <cellStyle name="Note 9 11 11 2" xfId="14774" xr:uid="{00000000-0005-0000-0000-000019390000}"/>
    <cellStyle name="Note 9 11 12" xfId="14775" xr:uid="{00000000-0005-0000-0000-00001A390000}"/>
    <cellStyle name="Note 9 11 12 2" xfId="14776" xr:uid="{00000000-0005-0000-0000-00001B390000}"/>
    <cellStyle name="Note 9 11 13" xfId="14777" xr:uid="{00000000-0005-0000-0000-00001C390000}"/>
    <cellStyle name="Note 9 11 13 2" xfId="14778" xr:uid="{00000000-0005-0000-0000-00001D390000}"/>
    <cellStyle name="Note 9 11 14" xfId="14779" xr:uid="{00000000-0005-0000-0000-00001E390000}"/>
    <cellStyle name="Note 9 11 14 2" xfId="14780" xr:uid="{00000000-0005-0000-0000-00001F390000}"/>
    <cellStyle name="Note 9 11 15" xfId="14781" xr:uid="{00000000-0005-0000-0000-000020390000}"/>
    <cellStyle name="Note 9 11 15 2" xfId="14782" xr:uid="{00000000-0005-0000-0000-000021390000}"/>
    <cellStyle name="Note 9 11 16" xfId="14783" xr:uid="{00000000-0005-0000-0000-000022390000}"/>
    <cellStyle name="Note 9 11 16 2" xfId="14784" xr:uid="{00000000-0005-0000-0000-000023390000}"/>
    <cellStyle name="Note 9 11 17" xfId="14785" xr:uid="{00000000-0005-0000-0000-000024390000}"/>
    <cellStyle name="Note 9 11 17 2" xfId="14786" xr:uid="{00000000-0005-0000-0000-000025390000}"/>
    <cellStyle name="Note 9 11 18" xfId="14787" xr:uid="{00000000-0005-0000-0000-000026390000}"/>
    <cellStyle name="Note 9 11 2" xfId="14788" xr:uid="{00000000-0005-0000-0000-000027390000}"/>
    <cellStyle name="Note 9 11 2 2" xfId="14789" xr:uid="{00000000-0005-0000-0000-000028390000}"/>
    <cellStyle name="Note 9 11 3" xfId="14790" xr:uid="{00000000-0005-0000-0000-000029390000}"/>
    <cellStyle name="Note 9 11 3 2" xfId="14791" xr:uid="{00000000-0005-0000-0000-00002A390000}"/>
    <cellStyle name="Note 9 11 4" xfId="14792" xr:uid="{00000000-0005-0000-0000-00002B390000}"/>
    <cellStyle name="Note 9 11 4 2" xfId="14793" xr:uid="{00000000-0005-0000-0000-00002C390000}"/>
    <cellStyle name="Note 9 11 5" xfId="14794" xr:uid="{00000000-0005-0000-0000-00002D390000}"/>
    <cellStyle name="Note 9 11 5 2" xfId="14795" xr:uid="{00000000-0005-0000-0000-00002E390000}"/>
    <cellStyle name="Note 9 11 6" xfId="14796" xr:uid="{00000000-0005-0000-0000-00002F390000}"/>
    <cellStyle name="Note 9 11 6 2" xfId="14797" xr:uid="{00000000-0005-0000-0000-000030390000}"/>
    <cellStyle name="Note 9 11 7" xfId="14798" xr:uid="{00000000-0005-0000-0000-000031390000}"/>
    <cellStyle name="Note 9 11 7 2" xfId="14799" xr:uid="{00000000-0005-0000-0000-000032390000}"/>
    <cellStyle name="Note 9 11 8" xfId="14800" xr:uid="{00000000-0005-0000-0000-000033390000}"/>
    <cellStyle name="Note 9 11 8 2" xfId="14801" xr:uid="{00000000-0005-0000-0000-000034390000}"/>
    <cellStyle name="Note 9 11 9" xfId="14802" xr:uid="{00000000-0005-0000-0000-000035390000}"/>
    <cellStyle name="Note 9 11 9 2" xfId="14803" xr:uid="{00000000-0005-0000-0000-000036390000}"/>
    <cellStyle name="Note 9 12" xfId="14804" xr:uid="{00000000-0005-0000-0000-000037390000}"/>
    <cellStyle name="Note 9 12 10" xfId="14805" xr:uid="{00000000-0005-0000-0000-000038390000}"/>
    <cellStyle name="Note 9 12 10 2" xfId="14806" xr:uid="{00000000-0005-0000-0000-000039390000}"/>
    <cellStyle name="Note 9 12 11" xfId="14807" xr:uid="{00000000-0005-0000-0000-00003A390000}"/>
    <cellStyle name="Note 9 12 11 2" xfId="14808" xr:uid="{00000000-0005-0000-0000-00003B390000}"/>
    <cellStyle name="Note 9 12 12" xfId="14809" xr:uid="{00000000-0005-0000-0000-00003C390000}"/>
    <cellStyle name="Note 9 12 12 2" xfId="14810" xr:uid="{00000000-0005-0000-0000-00003D390000}"/>
    <cellStyle name="Note 9 12 13" xfId="14811" xr:uid="{00000000-0005-0000-0000-00003E390000}"/>
    <cellStyle name="Note 9 12 13 2" xfId="14812" xr:uid="{00000000-0005-0000-0000-00003F390000}"/>
    <cellStyle name="Note 9 12 14" xfId="14813" xr:uid="{00000000-0005-0000-0000-000040390000}"/>
    <cellStyle name="Note 9 12 14 2" xfId="14814" xr:uid="{00000000-0005-0000-0000-000041390000}"/>
    <cellStyle name="Note 9 12 15" xfId="14815" xr:uid="{00000000-0005-0000-0000-000042390000}"/>
    <cellStyle name="Note 9 12 15 2" xfId="14816" xr:uid="{00000000-0005-0000-0000-000043390000}"/>
    <cellStyle name="Note 9 12 16" xfId="14817" xr:uid="{00000000-0005-0000-0000-000044390000}"/>
    <cellStyle name="Note 9 12 2" xfId="14818" xr:uid="{00000000-0005-0000-0000-000045390000}"/>
    <cellStyle name="Note 9 12 2 2" xfId="14819" xr:uid="{00000000-0005-0000-0000-000046390000}"/>
    <cellStyle name="Note 9 12 3" xfId="14820" xr:uid="{00000000-0005-0000-0000-000047390000}"/>
    <cellStyle name="Note 9 12 3 2" xfId="14821" xr:uid="{00000000-0005-0000-0000-000048390000}"/>
    <cellStyle name="Note 9 12 4" xfId="14822" xr:uid="{00000000-0005-0000-0000-000049390000}"/>
    <cellStyle name="Note 9 12 4 2" xfId="14823" xr:uid="{00000000-0005-0000-0000-00004A390000}"/>
    <cellStyle name="Note 9 12 5" xfId="14824" xr:uid="{00000000-0005-0000-0000-00004B390000}"/>
    <cellStyle name="Note 9 12 5 2" xfId="14825" xr:uid="{00000000-0005-0000-0000-00004C390000}"/>
    <cellStyle name="Note 9 12 6" xfId="14826" xr:uid="{00000000-0005-0000-0000-00004D390000}"/>
    <cellStyle name="Note 9 12 6 2" xfId="14827" xr:uid="{00000000-0005-0000-0000-00004E390000}"/>
    <cellStyle name="Note 9 12 7" xfId="14828" xr:uid="{00000000-0005-0000-0000-00004F390000}"/>
    <cellStyle name="Note 9 12 7 2" xfId="14829" xr:uid="{00000000-0005-0000-0000-000050390000}"/>
    <cellStyle name="Note 9 12 8" xfId="14830" xr:uid="{00000000-0005-0000-0000-000051390000}"/>
    <cellStyle name="Note 9 12 8 2" xfId="14831" xr:uid="{00000000-0005-0000-0000-000052390000}"/>
    <cellStyle name="Note 9 12 9" xfId="14832" xr:uid="{00000000-0005-0000-0000-000053390000}"/>
    <cellStyle name="Note 9 12 9 2" xfId="14833" xr:uid="{00000000-0005-0000-0000-000054390000}"/>
    <cellStyle name="Note 9 13" xfId="14834" xr:uid="{00000000-0005-0000-0000-000055390000}"/>
    <cellStyle name="Note 9 13 10" xfId="14835" xr:uid="{00000000-0005-0000-0000-000056390000}"/>
    <cellStyle name="Note 9 13 10 2" xfId="14836" xr:uid="{00000000-0005-0000-0000-000057390000}"/>
    <cellStyle name="Note 9 13 11" xfId="14837" xr:uid="{00000000-0005-0000-0000-000058390000}"/>
    <cellStyle name="Note 9 13 11 2" xfId="14838" xr:uid="{00000000-0005-0000-0000-000059390000}"/>
    <cellStyle name="Note 9 13 12" xfId="14839" xr:uid="{00000000-0005-0000-0000-00005A390000}"/>
    <cellStyle name="Note 9 13 12 2" xfId="14840" xr:uid="{00000000-0005-0000-0000-00005B390000}"/>
    <cellStyle name="Note 9 13 13" xfId="14841" xr:uid="{00000000-0005-0000-0000-00005C390000}"/>
    <cellStyle name="Note 9 13 13 2" xfId="14842" xr:uid="{00000000-0005-0000-0000-00005D390000}"/>
    <cellStyle name="Note 9 13 14" xfId="14843" xr:uid="{00000000-0005-0000-0000-00005E390000}"/>
    <cellStyle name="Note 9 13 14 2" xfId="14844" xr:uid="{00000000-0005-0000-0000-00005F390000}"/>
    <cellStyle name="Note 9 13 15" xfId="14845" xr:uid="{00000000-0005-0000-0000-000060390000}"/>
    <cellStyle name="Note 9 13 15 2" xfId="14846" xr:uid="{00000000-0005-0000-0000-000061390000}"/>
    <cellStyle name="Note 9 13 16" xfId="14847" xr:uid="{00000000-0005-0000-0000-000062390000}"/>
    <cellStyle name="Note 9 13 2" xfId="14848" xr:uid="{00000000-0005-0000-0000-000063390000}"/>
    <cellStyle name="Note 9 13 2 2" xfId="14849" xr:uid="{00000000-0005-0000-0000-000064390000}"/>
    <cellStyle name="Note 9 13 3" xfId="14850" xr:uid="{00000000-0005-0000-0000-000065390000}"/>
    <cellStyle name="Note 9 13 3 2" xfId="14851" xr:uid="{00000000-0005-0000-0000-000066390000}"/>
    <cellStyle name="Note 9 13 4" xfId="14852" xr:uid="{00000000-0005-0000-0000-000067390000}"/>
    <cellStyle name="Note 9 13 4 2" xfId="14853" xr:uid="{00000000-0005-0000-0000-000068390000}"/>
    <cellStyle name="Note 9 13 5" xfId="14854" xr:uid="{00000000-0005-0000-0000-000069390000}"/>
    <cellStyle name="Note 9 13 5 2" xfId="14855" xr:uid="{00000000-0005-0000-0000-00006A390000}"/>
    <cellStyle name="Note 9 13 6" xfId="14856" xr:uid="{00000000-0005-0000-0000-00006B390000}"/>
    <cellStyle name="Note 9 13 6 2" xfId="14857" xr:uid="{00000000-0005-0000-0000-00006C390000}"/>
    <cellStyle name="Note 9 13 7" xfId="14858" xr:uid="{00000000-0005-0000-0000-00006D390000}"/>
    <cellStyle name="Note 9 13 7 2" xfId="14859" xr:uid="{00000000-0005-0000-0000-00006E390000}"/>
    <cellStyle name="Note 9 13 8" xfId="14860" xr:uid="{00000000-0005-0000-0000-00006F390000}"/>
    <cellStyle name="Note 9 13 8 2" xfId="14861" xr:uid="{00000000-0005-0000-0000-000070390000}"/>
    <cellStyle name="Note 9 13 9" xfId="14862" xr:uid="{00000000-0005-0000-0000-000071390000}"/>
    <cellStyle name="Note 9 13 9 2" xfId="14863" xr:uid="{00000000-0005-0000-0000-000072390000}"/>
    <cellStyle name="Note 9 14" xfId="14864" xr:uid="{00000000-0005-0000-0000-000073390000}"/>
    <cellStyle name="Note 9 14 10" xfId="14865" xr:uid="{00000000-0005-0000-0000-000074390000}"/>
    <cellStyle name="Note 9 14 10 2" xfId="14866" xr:uid="{00000000-0005-0000-0000-000075390000}"/>
    <cellStyle name="Note 9 14 11" xfId="14867" xr:uid="{00000000-0005-0000-0000-000076390000}"/>
    <cellStyle name="Note 9 14 11 2" xfId="14868" xr:uid="{00000000-0005-0000-0000-000077390000}"/>
    <cellStyle name="Note 9 14 12" xfId="14869" xr:uid="{00000000-0005-0000-0000-000078390000}"/>
    <cellStyle name="Note 9 14 12 2" xfId="14870" xr:uid="{00000000-0005-0000-0000-000079390000}"/>
    <cellStyle name="Note 9 14 13" xfId="14871" xr:uid="{00000000-0005-0000-0000-00007A390000}"/>
    <cellStyle name="Note 9 14 13 2" xfId="14872" xr:uid="{00000000-0005-0000-0000-00007B390000}"/>
    <cellStyle name="Note 9 14 14" xfId="14873" xr:uid="{00000000-0005-0000-0000-00007C390000}"/>
    <cellStyle name="Note 9 14 14 2" xfId="14874" xr:uid="{00000000-0005-0000-0000-00007D390000}"/>
    <cellStyle name="Note 9 14 15" xfId="14875" xr:uid="{00000000-0005-0000-0000-00007E390000}"/>
    <cellStyle name="Note 9 14 2" xfId="14876" xr:uid="{00000000-0005-0000-0000-00007F390000}"/>
    <cellStyle name="Note 9 14 2 2" xfId="14877" xr:uid="{00000000-0005-0000-0000-000080390000}"/>
    <cellStyle name="Note 9 14 3" xfId="14878" xr:uid="{00000000-0005-0000-0000-000081390000}"/>
    <cellStyle name="Note 9 14 3 2" xfId="14879" xr:uid="{00000000-0005-0000-0000-000082390000}"/>
    <cellStyle name="Note 9 14 4" xfId="14880" xr:uid="{00000000-0005-0000-0000-000083390000}"/>
    <cellStyle name="Note 9 14 4 2" xfId="14881" xr:uid="{00000000-0005-0000-0000-000084390000}"/>
    <cellStyle name="Note 9 14 5" xfId="14882" xr:uid="{00000000-0005-0000-0000-000085390000}"/>
    <cellStyle name="Note 9 14 5 2" xfId="14883" xr:uid="{00000000-0005-0000-0000-000086390000}"/>
    <cellStyle name="Note 9 14 6" xfId="14884" xr:uid="{00000000-0005-0000-0000-000087390000}"/>
    <cellStyle name="Note 9 14 6 2" xfId="14885" xr:uid="{00000000-0005-0000-0000-000088390000}"/>
    <cellStyle name="Note 9 14 7" xfId="14886" xr:uid="{00000000-0005-0000-0000-000089390000}"/>
    <cellStyle name="Note 9 14 7 2" xfId="14887" xr:uid="{00000000-0005-0000-0000-00008A390000}"/>
    <cellStyle name="Note 9 14 8" xfId="14888" xr:uid="{00000000-0005-0000-0000-00008B390000}"/>
    <cellStyle name="Note 9 14 8 2" xfId="14889" xr:uid="{00000000-0005-0000-0000-00008C390000}"/>
    <cellStyle name="Note 9 14 9" xfId="14890" xr:uid="{00000000-0005-0000-0000-00008D390000}"/>
    <cellStyle name="Note 9 14 9 2" xfId="14891" xr:uid="{00000000-0005-0000-0000-00008E390000}"/>
    <cellStyle name="Note 9 15" xfId="14892" xr:uid="{00000000-0005-0000-0000-00008F390000}"/>
    <cellStyle name="Note 9 15 2" xfId="14893" xr:uid="{00000000-0005-0000-0000-000090390000}"/>
    <cellStyle name="Note 9 16" xfId="14894" xr:uid="{00000000-0005-0000-0000-000091390000}"/>
    <cellStyle name="Note 9 16 2" xfId="14895" xr:uid="{00000000-0005-0000-0000-000092390000}"/>
    <cellStyle name="Note 9 17" xfId="14896" xr:uid="{00000000-0005-0000-0000-000093390000}"/>
    <cellStyle name="Note 9 17 2" xfId="14897" xr:uid="{00000000-0005-0000-0000-000094390000}"/>
    <cellStyle name="Note 9 18" xfId="14898" xr:uid="{00000000-0005-0000-0000-000095390000}"/>
    <cellStyle name="Note 9 18 2" xfId="14899" xr:uid="{00000000-0005-0000-0000-000096390000}"/>
    <cellStyle name="Note 9 19" xfId="14900" xr:uid="{00000000-0005-0000-0000-000097390000}"/>
    <cellStyle name="Note 9 19 2" xfId="14901" xr:uid="{00000000-0005-0000-0000-000098390000}"/>
    <cellStyle name="Note 9 2" xfId="14902" xr:uid="{00000000-0005-0000-0000-000099390000}"/>
    <cellStyle name="Note 9 2 10" xfId="14903" xr:uid="{00000000-0005-0000-0000-00009A390000}"/>
    <cellStyle name="Note 9 2 10 10" xfId="14904" xr:uid="{00000000-0005-0000-0000-00009B390000}"/>
    <cellStyle name="Note 9 2 10 10 2" xfId="14905" xr:uid="{00000000-0005-0000-0000-00009C390000}"/>
    <cellStyle name="Note 9 2 10 11" xfId="14906" xr:uid="{00000000-0005-0000-0000-00009D390000}"/>
    <cellStyle name="Note 9 2 10 11 2" xfId="14907" xr:uid="{00000000-0005-0000-0000-00009E390000}"/>
    <cellStyle name="Note 9 2 10 12" xfId="14908" xr:uid="{00000000-0005-0000-0000-00009F390000}"/>
    <cellStyle name="Note 9 2 10 12 2" xfId="14909" xr:uid="{00000000-0005-0000-0000-0000A0390000}"/>
    <cellStyle name="Note 9 2 10 13" xfId="14910" xr:uid="{00000000-0005-0000-0000-0000A1390000}"/>
    <cellStyle name="Note 9 2 10 13 2" xfId="14911" xr:uid="{00000000-0005-0000-0000-0000A2390000}"/>
    <cellStyle name="Note 9 2 10 14" xfId="14912" xr:uid="{00000000-0005-0000-0000-0000A3390000}"/>
    <cellStyle name="Note 9 2 10 14 2" xfId="14913" xr:uid="{00000000-0005-0000-0000-0000A4390000}"/>
    <cellStyle name="Note 9 2 10 15" xfId="14914" xr:uid="{00000000-0005-0000-0000-0000A5390000}"/>
    <cellStyle name="Note 9 2 10 15 2" xfId="14915" xr:uid="{00000000-0005-0000-0000-0000A6390000}"/>
    <cellStyle name="Note 9 2 10 16" xfId="14916" xr:uid="{00000000-0005-0000-0000-0000A7390000}"/>
    <cellStyle name="Note 9 2 10 16 2" xfId="14917" xr:uid="{00000000-0005-0000-0000-0000A8390000}"/>
    <cellStyle name="Note 9 2 10 17" xfId="14918" xr:uid="{00000000-0005-0000-0000-0000A9390000}"/>
    <cellStyle name="Note 9 2 10 17 2" xfId="14919" xr:uid="{00000000-0005-0000-0000-0000AA390000}"/>
    <cellStyle name="Note 9 2 10 18" xfId="14920" xr:uid="{00000000-0005-0000-0000-0000AB390000}"/>
    <cellStyle name="Note 9 2 10 2" xfId="14921" xr:uid="{00000000-0005-0000-0000-0000AC390000}"/>
    <cellStyle name="Note 9 2 10 2 2" xfId="14922" xr:uid="{00000000-0005-0000-0000-0000AD390000}"/>
    <cellStyle name="Note 9 2 10 3" xfId="14923" xr:uid="{00000000-0005-0000-0000-0000AE390000}"/>
    <cellStyle name="Note 9 2 10 3 2" xfId="14924" xr:uid="{00000000-0005-0000-0000-0000AF390000}"/>
    <cellStyle name="Note 9 2 10 4" xfId="14925" xr:uid="{00000000-0005-0000-0000-0000B0390000}"/>
    <cellStyle name="Note 9 2 10 4 2" xfId="14926" xr:uid="{00000000-0005-0000-0000-0000B1390000}"/>
    <cellStyle name="Note 9 2 10 5" xfId="14927" xr:uid="{00000000-0005-0000-0000-0000B2390000}"/>
    <cellStyle name="Note 9 2 10 5 2" xfId="14928" xr:uid="{00000000-0005-0000-0000-0000B3390000}"/>
    <cellStyle name="Note 9 2 10 6" xfId="14929" xr:uid="{00000000-0005-0000-0000-0000B4390000}"/>
    <cellStyle name="Note 9 2 10 6 2" xfId="14930" xr:uid="{00000000-0005-0000-0000-0000B5390000}"/>
    <cellStyle name="Note 9 2 10 7" xfId="14931" xr:uid="{00000000-0005-0000-0000-0000B6390000}"/>
    <cellStyle name="Note 9 2 10 7 2" xfId="14932" xr:uid="{00000000-0005-0000-0000-0000B7390000}"/>
    <cellStyle name="Note 9 2 10 8" xfId="14933" xr:uid="{00000000-0005-0000-0000-0000B8390000}"/>
    <cellStyle name="Note 9 2 10 8 2" xfId="14934" xr:uid="{00000000-0005-0000-0000-0000B9390000}"/>
    <cellStyle name="Note 9 2 10 9" xfId="14935" xr:uid="{00000000-0005-0000-0000-0000BA390000}"/>
    <cellStyle name="Note 9 2 10 9 2" xfId="14936" xr:uid="{00000000-0005-0000-0000-0000BB390000}"/>
    <cellStyle name="Note 9 2 11" xfId="14937" xr:uid="{00000000-0005-0000-0000-0000BC390000}"/>
    <cellStyle name="Note 9 2 11 10" xfId="14938" xr:uid="{00000000-0005-0000-0000-0000BD390000}"/>
    <cellStyle name="Note 9 2 11 10 2" xfId="14939" xr:uid="{00000000-0005-0000-0000-0000BE390000}"/>
    <cellStyle name="Note 9 2 11 11" xfId="14940" xr:uid="{00000000-0005-0000-0000-0000BF390000}"/>
    <cellStyle name="Note 9 2 11 11 2" xfId="14941" xr:uid="{00000000-0005-0000-0000-0000C0390000}"/>
    <cellStyle name="Note 9 2 11 12" xfId="14942" xr:uid="{00000000-0005-0000-0000-0000C1390000}"/>
    <cellStyle name="Note 9 2 11 12 2" xfId="14943" xr:uid="{00000000-0005-0000-0000-0000C2390000}"/>
    <cellStyle name="Note 9 2 11 13" xfId="14944" xr:uid="{00000000-0005-0000-0000-0000C3390000}"/>
    <cellStyle name="Note 9 2 11 13 2" xfId="14945" xr:uid="{00000000-0005-0000-0000-0000C4390000}"/>
    <cellStyle name="Note 9 2 11 14" xfId="14946" xr:uid="{00000000-0005-0000-0000-0000C5390000}"/>
    <cellStyle name="Note 9 2 11 14 2" xfId="14947" xr:uid="{00000000-0005-0000-0000-0000C6390000}"/>
    <cellStyle name="Note 9 2 11 15" xfId="14948" xr:uid="{00000000-0005-0000-0000-0000C7390000}"/>
    <cellStyle name="Note 9 2 11 15 2" xfId="14949" xr:uid="{00000000-0005-0000-0000-0000C8390000}"/>
    <cellStyle name="Note 9 2 11 16" xfId="14950" xr:uid="{00000000-0005-0000-0000-0000C9390000}"/>
    <cellStyle name="Note 9 2 11 2" xfId="14951" xr:uid="{00000000-0005-0000-0000-0000CA390000}"/>
    <cellStyle name="Note 9 2 11 2 2" xfId="14952" xr:uid="{00000000-0005-0000-0000-0000CB390000}"/>
    <cellStyle name="Note 9 2 11 3" xfId="14953" xr:uid="{00000000-0005-0000-0000-0000CC390000}"/>
    <cellStyle name="Note 9 2 11 3 2" xfId="14954" xr:uid="{00000000-0005-0000-0000-0000CD390000}"/>
    <cellStyle name="Note 9 2 11 4" xfId="14955" xr:uid="{00000000-0005-0000-0000-0000CE390000}"/>
    <cellStyle name="Note 9 2 11 4 2" xfId="14956" xr:uid="{00000000-0005-0000-0000-0000CF390000}"/>
    <cellStyle name="Note 9 2 11 5" xfId="14957" xr:uid="{00000000-0005-0000-0000-0000D0390000}"/>
    <cellStyle name="Note 9 2 11 5 2" xfId="14958" xr:uid="{00000000-0005-0000-0000-0000D1390000}"/>
    <cellStyle name="Note 9 2 11 6" xfId="14959" xr:uid="{00000000-0005-0000-0000-0000D2390000}"/>
    <cellStyle name="Note 9 2 11 6 2" xfId="14960" xr:uid="{00000000-0005-0000-0000-0000D3390000}"/>
    <cellStyle name="Note 9 2 11 7" xfId="14961" xr:uid="{00000000-0005-0000-0000-0000D4390000}"/>
    <cellStyle name="Note 9 2 11 7 2" xfId="14962" xr:uid="{00000000-0005-0000-0000-0000D5390000}"/>
    <cellStyle name="Note 9 2 11 8" xfId="14963" xr:uid="{00000000-0005-0000-0000-0000D6390000}"/>
    <cellStyle name="Note 9 2 11 8 2" xfId="14964" xr:uid="{00000000-0005-0000-0000-0000D7390000}"/>
    <cellStyle name="Note 9 2 11 9" xfId="14965" xr:uid="{00000000-0005-0000-0000-0000D8390000}"/>
    <cellStyle name="Note 9 2 11 9 2" xfId="14966" xr:uid="{00000000-0005-0000-0000-0000D9390000}"/>
    <cellStyle name="Note 9 2 12" xfId="14967" xr:uid="{00000000-0005-0000-0000-0000DA390000}"/>
    <cellStyle name="Note 9 2 12 10" xfId="14968" xr:uid="{00000000-0005-0000-0000-0000DB390000}"/>
    <cellStyle name="Note 9 2 12 10 2" xfId="14969" xr:uid="{00000000-0005-0000-0000-0000DC390000}"/>
    <cellStyle name="Note 9 2 12 11" xfId="14970" xr:uid="{00000000-0005-0000-0000-0000DD390000}"/>
    <cellStyle name="Note 9 2 12 11 2" xfId="14971" xr:uid="{00000000-0005-0000-0000-0000DE390000}"/>
    <cellStyle name="Note 9 2 12 12" xfId="14972" xr:uid="{00000000-0005-0000-0000-0000DF390000}"/>
    <cellStyle name="Note 9 2 12 12 2" xfId="14973" xr:uid="{00000000-0005-0000-0000-0000E0390000}"/>
    <cellStyle name="Note 9 2 12 13" xfId="14974" xr:uid="{00000000-0005-0000-0000-0000E1390000}"/>
    <cellStyle name="Note 9 2 12 13 2" xfId="14975" xr:uid="{00000000-0005-0000-0000-0000E2390000}"/>
    <cellStyle name="Note 9 2 12 14" xfId="14976" xr:uid="{00000000-0005-0000-0000-0000E3390000}"/>
    <cellStyle name="Note 9 2 12 14 2" xfId="14977" xr:uid="{00000000-0005-0000-0000-0000E4390000}"/>
    <cellStyle name="Note 9 2 12 15" xfId="14978" xr:uid="{00000000-0005-0000-0000-0000E5390000}"/>
    <cellStyle name="Note 9 2 12 15 2" xfId="14979" xr:uid="{00000000-0005-0000-0000-0000E6390000}"/>
    <cellStyle name="Note 9 2 12 16" xfId="14980" xr:uid="{00000000-0005-0000-0000-0000E7390000}"/>
    <cellStyle name="Note 9 2 12 2" xfId="14981" xr:uid="{00000000-0005-0000-0000-0000E8390000}"/>
    <cellStyle name="Note 9 2 12 2 2" xfId="14982" xr:uid="{00000000-0005-0000-0000-0000E9390000}"/>
    <cellStyle name="Note 9 2 12 3" xfId="14983" xr:uid="{00000000-0005-0000-0000-0000EA390000}"/>
    <cellStyle name="Note 9 2 12 3 2" xfId="14984" xr:uid="{00000000-0005-0000-0000-0000EB390000}"/>
    <cellStyle name="Note 9 2 12 4" xfId="14985" xr:uid="{00000000-0005-0000-0000-0000EC390000}"/>
    <cellStyle name="Note 9 2 12 4 2" xfId="14986" xr:uid="{00000000-0005-0000-0000-0000ED390000}"/>
    <cellStyle name="Note 9 2 12 5" xfId="14987" xr:uid="{00000000-0005-0000-0000-0000EE390000}"/>
    <cellStyle name="Note 9 2 12 5 2" xfId="14988" xr:uid="{00000000-0005-0000-0000-0000EF390000}"/>
    <cellStyle name="Note 9 2 12 6" xfId="14989" xr:uid="{00000000-0005-0000-0000-0000F0390000}"/>
    <cellStyle name="Note 9 2 12 6 2" xfId="14990" xr:uid="{00000000-0005-0000-0000-0000F1390000}"/>
    <cellStyle name="Note 9 2 12 7" xfId="14991" xr:uid="{00000000-0005-0000-0000-0000F2390000}"/>
    <cellStyle name="Note 9 2 12 7 2" xfId="14992" xr:uid="{00000000-0005-0000-0000-0000F3390000}"/>
    <cellStyle name="Note 9 2 12 8" xfId="14993" xr:uid="{00000000-0005-0000-0000-0000F4390000}"/>
    <cellStyle name="Note 9 2 12 8 2" xfId="14994" xr:uid="{00000000-0005-0000-0000-0000F5390000}"/>
    <cellStyle name="Note 9 2 12 9" xfId="14995" xr:uid="{00000000-0005-0000-0000-0000F6390000}"/>
    <cellStyle name="Note 9 2 12 9 2" xfId="14996" xr:uid="{00000000-0005-0000-0000-0000F7390000}"/>
    <cellStyle name="Note 9 2 13" xfId="14997" xr:uid="{00000000-0005-0000-0000-0000F8390000}"/>
    <cellStyle name="Note 9 2 13 10" xfId="14998" xr:uid="{00000000-0005-0000-0000-0000F9390000}"/>
    <cellStyle name="Note 9 2 13 10 2" xfId="14999" xr:uid="{00000000-0005-0000-0000-0000FA390000}"/>
    <cellStyle name="Note 9 2 13 11" xfId="15000" xr:uid="{00000000-0005-0000-0000-0000FB390000}"/>
    <cellStyle name="Note 9 2 13 11 2" xfId="15001" xr:uid="{00000000-0005-0000-0000-0000FC390000}"/>
    <cellStyle name="Note 9 2 13 12" xfId="15002" xr:uid="{00000000-0005-0000-0000-0000FD390000}"/>
    <cellStyle name="Note 9 2 13 12 2" xfId="15003" xr:uid="{00000000-0005-0000-0000-0000FE390000}"/>
    <cellStyle name="Note 9 2 13 13" xfId="15004" xr:uid="{00000000-0005-0000-0000-0000FF390000}"/>
    <cellStyle name="Note 9 2 13 13 2" xfId="15005" xr:uid="{00000000-0005-0000-0000-0000003A0000}"/>
    <cellStyle name="Note 9 2 13 14" xfId="15006" xr:uid="{00000000-0005-0000-0000-0000013A0000}"/>
    <cellStyle name="Note 9 2 13 14 2" xfId="15007" xr:uid="{00000000-0005-0000-0000-0000023A0000}"/>
    <cellStyle name="Note 9 2 13 15" xfId="15008" xr:uid="{00000000-0005-0000-0000-0000033A0000}"/>
    <cellStyle name="Note 9 2 13 2" xfId="15009" xr:uid="{00000000-0005-0000-0000-0000043A0000}"/>
    <cellStyle name="Note 9 2 13 2 2" xfId="15010" xr:uid="{00000000-0005-0000-0000-0000053A0000}"/>
    <cellStyle name="Note 9 2 13 3" xfId="15011" xr:uid="{00000000-0005-0000-0000-0000063A0000}"/>
    <cellStyle name="Note 9 2 13 3 2" xfId="15012" xr:uid="{00000000-0005-0000-0000-0000073A0000}"/>
    <cellStyle name="Note 9 2 13 4" xfId="15013" xr:uid="{00000000-0005-0000-0000-0000083A0000}"/>
    <cellStyle name="Note 9 2 13 4 2" xfId="15014" xr:uid="{00000000-0005-0000-0000-0000093A0000}"/>
    <cellStyle name="Note 9 2 13 5" xfId="15015" xr:uid="{00000000-0005-0000-0000-00000A3A0000}"/>
    <cellStyle name="Note 9 2 13 5 2" xfId="15016" xr:uid="{00000000-0005-0000-0000-00000B3A0000}"/>
    <cellStyle name="Note 9 2 13 6" xfId="15017" xr:uid="{00000000-0005-0000-0000-00000C3A0000}"/>
    <cellStyle name="Note 9 2 13 6 2" xfId="15018" xr:uid="{00000000-0005-0000-0000-00000D3A0000}"/>
    <cellStyle name="Note 9 2 13 7" xfId="15019" xr:uid="{00000000-0005-0000-0000-00000E3A0000}"/>
    <cellStyle name="Note 9 2 13 7 2" xfId="15020" xr:uid="{00000000-0005-0000-0000-00000F3A0000}"/>
    <cellStyle name="Note 9 2 13 8" xfId="15021" xr:uid="{00000000-0005-0000-0000-0000103A0000}"/>
    <cellStyle name="Note 9 2 13 8 2" xfId="15022" xr:uid="{00000000-0005-0000-0000-0000113A0000}"/>
    <cellStyle name="Note 9 2 13 9" xfId="15023" xr:uid="{00000000-0005-0000-0000-0000123A0000}"/>
    <cellStyle name="Note 9 2 13 9 2" xfId="15024" xr:uid="{00000000-0005-0000-0000-0000133A0000}"/>
    <cellStyle name="Note 9 2 14" xfId="15025" xr:uid="{00000000-0005-0000-0000-0000143A0000}"/>
    <cellStyle name="Note 9 2 14 2" xfId="15026" xr:uid="{00000000-0005-0000-0000-0000153A0000}"/>
    <cellStyle name="Note 9 2 15" xfId="15027" xr:uid="{00000000-0005-0000-0000-0000163A0000}"/>
    <cellStyle name="Note 9 2 15 2" xfId="15028" xr:uid="{00000000-0005-0000-0000-0000173A0000}"/>
    <cellStyle name="Note 9 2 16" xfId="15029" xr:uid="{00000000-0005-0000-0000-0000183A0000}"/>
    <cellStyle name="Note 9 2 16 2" xfId="15030" xr:uid="{00000000-0005-0000-0000-0000193A0000}"/>
    <cellStyle name="Note 9 2 17" xfId="15031" xr:uid="{00000000-0005-0000-0000-00001A3A0000}"/>
    <cellStyle name="Note 9 2 17 2" xfId="15032" xr:uid="{00000000-0005-0000-0000-00001B3A0000}"/>
    <cellStyle name="Note 9 2 18" xfId="15033" xr:uid="{00000000-0005-0000-0000-00001C3A0000}"/>
    <cellStyle name="Note 9 2 18 2" xfId="15034" xr:uid="{00000000-0005-0000-0000-00001D3A0000}"/>
    <cellStyle name="Note 9 2 19" xfId="15035" xr:uid="{00000000-0005-0000-0000-00001E3A0000}"/>
    <cellStyle name="Note 9 2 19 2" xfId="15036" xr:uid="{00000000-0005-0000-0000-00001F3A0000}"/>
    <cellStyle name="Note 9 2 2" xfId="15037" xr:uid="{00000000-0005-0000-0000-0000203A0000}"/>
    <cellStyle name="Note 9 2 2 10" xfId="15038" xr:uid="{00000000-0005-0000-0000-0000213A0000}"/>
    <cellStyle name="Note 9 2 2 10 2" xfId="15039" xr:uid="{00000000-0005-0000-0000-0000223A0000}"/>
    <cellStyle name="Note 9 2 2 11" xfId="15040" xr:uid="{00000000-0005-0000-0000-0000233A0000}"/>
    <cellStyle name="Note 9 2 2 11 2" xfId="15041" xr:uid="{00000000-0005-0000-0000-0000243A0000}"/>
    <cellStyle name="Note 9 2 2 12" xfId="15042" xr:uid="{00000000-0005-0000-0000-0000253A0000}"/>
    <cellStyle name="Note 9 2 2 12 2" xfId="15043" xr:uid="{00000000-0005-0000-0000-0000263A0000}"/>
    <cellStyle name="Note 9 2 2 13" xfId="15044" xr:uid="{00000000-0005-0000-0000-0000273A0000}"/>
    <cellStyle name="Note 9 2 2 13 2" xfId="15045" xr:uid="{00000000-0005-0000-0000-0000283A0000}"/>
    <cellStyle name="Note 9 2 2 14" xfId="15046" xr:uid="{00000000-0005-0000-0000-0000293A0000}"/>
    <cellStyle name="Note 9 2 2 14 2" xfId="15047" xr:uid="{00000000-0005-0000-0000-00002A3A0000}"/>
    <cellStyle name="Note 9 2 2 15" xfId="15048" xr:uid="{00000000-0005-0000-0000-00002B3A0000}"/>
    <cellStyle name="Note 9 2 2 15 2" xfId="15049" xr:uid="{00000000-0005-0000-0000-00002C3A0000}"/>
    <cellStyle name="Note 9 2 2 16" xfId="15050" xr:uid="{00000000-0005-0000-0000-00002D3A0000}"/>
    <cellStyle name="Note 9 2 2 16 2" xfId="15051" xr:uid="{00000000-0005-0000-0000-00002E3A0000}"/>
    <cellStyle name="Note 9 2 2 17" xfId="15052" xr:uid="{00000000-0005-0000-0000-00002F3A0000}"/>
    <cellStyle name="Note 9 2 2 17 2" xfId="15053" xr:uid="{00000000-0005-0000-0000-0000303A0000}"/>
    <cellStyle name="Note 9 2 2 18" xfId="15054" xr:uid="{00000000-0005-0000-0000-0000313A0000}"/>
    <cellStyle name="Note 9 2 2 18 2" xfId="15055" xr:uid="{00000000-0005-0000-0000-0000323A0000}"/>
    <cellStyle name="Note 9 2 2 19" xfId="15056" xr:uid="{00000000-0005-0000-0000-0000333A0000}"/>
    <cellStyle name="Note 9 2 2 19 2" xfId="15057" xr:uid="{00000000-0005-0000-0000-0000343A0000}"/>
    <cellStyle name="Note 9 2 2 2" xfId="15058" xr:uid="{00000000-0005-0000-0000-0000353A0000}"/>
    <cellStyle name="Note 9 2 2 2 10" xfId="15059" xr:uid="{00000000-0005-0000-0000-0000363A0000}"/>
    <cellStyle name="Note 9 2 2 2 10 2" xfId="15060" xr:uid="{00000000-0005-0000-0000-0000373A0000}"/>
    <cellStyle name="Note 9 2 2 2 11" xfId="15061" xr:uid="{00000000-0005-0000-0000-0000383A0000}"/>
    <cellStyle name="Note 9 2 2 2 11 2" xfId="15062" xr:uid="{00000000-0005-0000-0000-0000393A0000}"/>
    <cellStyle name="Note 9 2 2 2 12" xfId="15063" xr:uid="{00000000-0005-0000-0000-00003A3A0000}"/>
    <cellStyle name="Note 9 2 2 2 12 2" xfId="15064" xr:uid="{00000000-0005-0000-0000-00003B3A0000}"/>
    <cellStyle name="Note 9 2 2 2 13" xfId="15065" xr:uid="{00000000-0005-0000-0000-00003C3A0000}"/>
    <cellStyle name="Note 9 2 2 2 13 2" xfId="15066" xr:uid="{00000000-0005-0000-0000-00003D3A0000}"/>
    <cellStyle name="Note 9 2 2 2 14" xfId="15067" xr:uid="{00000000-0005-0000-0000-00003E3A0000}"/>
    <cellStyle name="Note 9 2 2 2 14 2" xfId="15068" xr:uid="{00000000-0005-0000-0000-00003F3A0000}"/>
    <cellStyle name="Note 9 2 2 2 15" xfId="15069" xr:uid="{00000000-0005-0000-0000-0000403A0000}"/>
    <cellStyle name="Note 9 2 2 2 15 2" xfId="15070" xr:uid="{00000000-0005-0000-0000-0000413A0000}"/>
    <cellStyle name="Note 9 2 2 2 16" xfId="15071" xr:uid="{00000000-0005-0000-0000-0000423A0000}"/>
    <cellStyle name="Note 9 2 2 2 16 2" xfId="15072" xr:uid="{00000000-0005-0000-0000-0000433A0000}"/>
    <cellStyle name="Note 9 2 2 2 17" xfId="15073" xr:uid="{00000000-0005-0000-0000-0000443A0000}"/>
    <cellStyle name="Note 9 2 2 2 17 2" xfId="15074" xr:uid="{00000000-0005-0000-0000-0000453A0000}"/>
    <cellStyle name="Note 9 2 2 2 18" xfId="15075" xr:uid="{00000000-0005-0000-0000-0000463A0000}"/>
    <cellStyle name="Note 9 2 2 2 18 2" xfId="15076" xr:uid="{00000000-0005-0000-0000-0000473A0000}"/>
    <cellStyle name="Note 9 2 2 2 19" xfId="15077" xr:uid="{00000000-0005-0000-0000-0000483A0000}"/>
    <cellStyle name="Note 9 2 2 2 2" xfId="15078" xr:uid="{00000000-0005-0000-0000-0000493A0000}"/>
    <cellStyle name="Note 9 2 2 2 2 2" xfId="15079" xr:uid="{00000000-0005-0000-0000-00004A3A0000}"/>
    <cellStyle name="Note 9 2 2 2 3" xfId="15080" xr:uid="{00000000-0005-0000-0000-00004B3A0000}"/>
    <cellStyle name="Note 9 2 2 2 3 2" xfId="15081" xr:uid="{00000000-0005-0000-0000-00004C3A0000}"/>
    <cellStyle name="Note 9 2 2 2 4" xfId="15082" xr:uid="{00000000-0005-0000-0000-00004D3A0000}"/>
    <cellStyle name="Note 9 2 2 2 4 2" xfId="15083" xr:uid="{00000000-0005-0000-0000-00004E3A0000}"/>
    <cellStyle name="Note 9 2 2 2 5" xfId="15084" xr:uid="{00000000-0005-0000-0000-00004F3A0000}"/>
    <cellStyle name="Note 9 2 2 2 5 2" xfId="15085" xr:uid="{00000000-0005-0000-0000-0000503A0000}"/>
    <cellStyle name="Note 9 2 2 2 6" xfId="15086" xr:uid="{00000000-0005-0000-0000-0000513A0000}"/>
    <cellStyle name="Note 9 2 2 2 6 2" xfId="15087" xr:uid="{00000000-0005-0000-0000-0000523A0000}"/>
    <cellStyle name="Note 9 2 2 2 7" xfId="15088" xr:uid="{00000000-0005-0000-0000-0000533A0000}"/>
    <cellStyle name="Note 9 2 2 2 7 2" xfId="15089" xr:uid="{00000000-0005-0000-0000-0000543A0000}"/>
    <cellStyle name="Note 9 2 2 2 8" xfId="15090" xr:uid="{00000000-0005-0000-0000-0000553A0000}"/>
    <cellStyle name="Note 9 2 2 2 8 2" xfId="15091" xr:uid="{00000000-0005-0000-0000-0000563A0000}"/>
    <cellStyle name="Note 9 2 2 2 9" xfId="15092" xr:uid="{00000000-0005-0000-0000-0000573A0000}"/>
    <cellStyle name="Note 9 2 2 2 9 2" xfId="15093" xr:uid="{00000000-0005-0000-0000-0000583A0000}"/>
    <cellStyle name="Note 9 2 2 20" xfId="15094" xr:uid="{00000000-0005-0000-0000-0000593A0000}"/>
    <cellStyle name="Note 9 2 2 3" xfId="15095" xr:uid="{00000000-0005-0000-0000-00005A3A0000}"/>
    <cellStyle name="Note 9 2 2 3 10" xfId="15096" xr:uid="{00000000-0005-0000-0000-00005B3A0000}"/>
    <cellStyle name="Note 9 2 2 3 10 2" xfId="15097" xr:uid="{00000000-0005-0000-0000-00005C3A0000}"/>
    <cellStyle name="Note 9 2 2 3 11" xfId="15098" xr:uid="{00000000-0005-0000-0000-00005D3A0000}"/>
    <cellStyle name="Note 9 2 2 3 11 2" xfId="15099" xr:uid="{00000000-0005-0000-0000-00005E3A0000}"/>
    <cellStyle name="Note 9 2 2 3 12" xfId="15100" xr:uid="{00000000-0005-0000-0000-00005F3A0000}"/>
    <cellStyle name="Note 9 2 2 3 12 2" xfId="15101" xr:uid="{00000000-0005-0000-0000-0000603A0000}"/>
    <cellStyle name="Note 9 2 2 3 13" xfId="15102" xr:uid="{00000000-0005-0000-0000-0000613A0000}"/>
    <cellStyle name="Note 9 2 2 3 13 2" xfId="15103" xr:uid="{00000000-0005-0000-0000-0000623A0000}"/>
    <cellStyle name="Note 9 2 2 3 14" xfId="15104" xr:uid="{00000000-0005-0000-0000-0000633A0000}"/>
    <cellStyle name="Note 9 2 2 3 14 2" xfId="15105" xr:uid="{00000000-0005-0000-0000-0000643A0000}"/>
    <cellStyle name="Note 9 2 2 3 15" xfId="15106" xr:uid="{00000000-0005-0000-0000-0000653A0000}"/>
    <cellStyle name="Note 9 2 2 3 15 2" xfId="15107" xr:uid="{00000000-0005-0000-0000-0000663A0000}"/>
    <cellStyle name="Note 9 2 2 3 16" xfId="15108" xr:uid="{00000000-0005-0000-0000-0000673A0000}"/>
    <cellStyle name="Note 9 2 2 3 16 2" xfId="15109" xr:uid="{00000000-0005-0000-0000-0000683A0000}"/>
    <cellStyle name="Note 9 2 2 3 17" xfId="15110" xr:uid="{00000000-0005-0000-0000-0000693A0000}"/>
    <cellStyle name="Note 9 2 2 3 17 2" xfId="15111" xr:uid="{00000000-0005-0000-0000-00006A3A0000}"/>
    <cellStyle name="Note 9 2 2 3 18" xfId="15112" xr:uid="{00000000-0005-0000-0000-00006B3A0000}"/>
    <cellStyle name="Note 9 2 2 3 18 2" xfId="15113" xr:uid="{00000000-0005-0000-0000-00006C3A0000}"/>
    <cellStyle name="Note 9 2 2 3 19" xfId="15114" xr:uid="{00000000-0005-0000-0000-00006D3A0000}"/>
    <cellStyle name="Note 9 2 2 3 2" xfId="15115" xr:uid="{00000000-0005-0000-0000-00006E3A0000}"/>
    <cellStyle name="Note 9 2 2 3 2 2" xfId="15116" xr:uid="{00000000-0005-0000-0000-00006F3A0000}"/>
    <cellStyle name="Note 9 2 2 3 3" xfId="15117" xr:uid="{00000000-0005-0000-0000-0000703A0000}"/>
    <cellStyle name="Note 9 2 2 3 3 2" xfId="15118" xr:uid="{00000000-0005-0000-0000-0000713A0000}"/>
    <cellStyle name="Note 9 2 2 3 4" xfId="15119" xr:uid="{00000000-0005-0000-0000-0000723A0000}"/>
    <cellStyle name="Note 9 2 2 3 4 2" xfId="15120" xr:uid="{00000000-0005-0000-0000-0000733A0000}"/>
    <cellStyle name="Note 9 2 2 3 5" xfId="15121" xr:uid="{00000000-0005-0000-0000-0000743A0000}"/>
    <cellStyle name="Note 9 2 2 3 5 2" xfId="15122" xr:uid="{00000000-0005-0000-0000-0000753A0000}"/>
    <cellStyle name="Note 9 2 2 3 6" xfId="15123" xr:uid="{00000000-0005-0000-0000-0000763A0000}"/>
    <cellStyle name="Note 9 2 2 3 6 2" xfId="15124" xr:uid="{00000000-0005-0000-0000-0000773A0000}"/>
    <cellStyle name="Note 9 2 2 3 7" xfId="15125" xr:uid="{00000000-0005-0000-0000-0000783A0000}"/>
    <cellStyle name="Note 9 2 2 3 7 2" xfId="15126" xr:uid="{00000000-0005-0000-0000-0000793A0000}"/>
    <cellStyle name="Note 9 2 2 3 8" xfId="15127" xr:uid="{00000000-0005-0000-0000-00007A3A0000}"/>
    <cellStyle name="Note 9 2 2 3 8 2" xfId="15128" xr:uid="{00000000-0005-0000-0000-00007B3A0000}"/>
    <cellStyle name="Note 9 2 2 3 9" xfId="15129" xr:uid="{00000000-0005-0000-0000-00007C3A0000}"/>
    <cellStyle name="Note 9 2 2 3 9 2" xfId="15130" xr:uid="{00000000-0005-0000-0000-00007D3A0000}"/>
    <cellStyle name="Note 9 2 2 4" xfId="15131" xr:uid="{00000000-0005-0000-0000-00007E3A0000}"/>
    <cellStyle name="Note 9 2 2 4 10" xfId="15132" xr:uid="{00000000-0005-0000-0000-00007F3A0000}"/>
    <cellStyle name="Note 9 2 2 4 10 2" xfId="15133" xr:uid="{00000000-0005-0000-0000-0000803A0000}"/>
    <cellStyle name="Note 9 2 2 4 11" xfId="15134" xr:uid="{00000000-0005-0000-0000-0000813A0000}"/>
    <cellStyle name="Note 9 2 2 4 11 2" xfId="15135" xr:uid="{00000000-0005-0000-0000-0000823A0000}"/>
    <cellStyle name="Note 9 2 2 4 12" xfId="15136" xr:uid="{00000000-0005-0000-0000-0000833A0000}"/>
    <cellStyle name="Note 9 2 2 4 12 2" xfId="15137" xr:uid="{00000000-0005-0000-0000-0000843A0000}"/>
    <cellStyle name="Note 9 2 2 4 13" xfId="15138" xr:uid="{00000000-0005-0000-0000-0000853A0000}"/>
    <cellStyle name="Note 9 2 2 4 13 2" xfId="15139" xr:uid="{00000000-0005-0000-0000-0000863A0000}"/>
    <cellStyle name="Note 9 2 2 4 14" xfId="15140" xr:uid="{00000000-0005-0000-0000-0000873A0000}"/>
    <cellStyle name="Note 9 2 2 4 14 2" xfId="15141" xr:uid="{00000000-0005-0000-0000-0000883A0000}"/>
    <cellStyle name="Note 9 2 2 4 15" xfId="15142" xr:uid="{00000000-0005-0000-0000-0000893A0000}"/>
    <cellStyle name="Note 9 2 2 4 15 2" xfId="15143" xr:uid="{00000000-0005-0000-0000-00008A3A0000}"/>
    <cellStyle name="Note 9 2 2 4 16" xfId="15144" xr:uid="{00000000-0005-0000-0000-00008B3A0000}"/>
    <cellStyle name="Note 9 2 2 4 2" xfId="15145" xr:uid="{00000000-0005-0000-0000-00008C3A0000}"/>
    <cellStyle name="Note 9 2 2 4 2 2" xfId="15146" xr:uid="{00000000-0005-0000-0000-00008D3A0000}"/>
    <cellStyle name="Note 9 2 2 4 3" xfId="15147" xr:uid="{00000000-0005-0000-0000-00008E3A0000}"/>
    <cellStyle name="Note 9 2 2 4 3 2" xfId="15148" xr:uid="{00000000-0005-0000-0000-00008F3A0000}"/>
    <cellStyle name="Note 9 2 2 4 4" xfId="15149" xr:uid="{00000000-0005-0000-0000-0000903A0000}"/>
    <cellStyle name="Note 9 2 2 4 4 2" xfId="15150" xr:uid="{00000000-0005-0000-0000-0000913A0000}"/>
    <cellStyle name="Note 9 2 2 4 5" xfId="15151" xr:uid="{00000000-0005-0000-0000-0000923A0000}"/>
    <cellStyle name="Note 9 2 2 4 5 2" xfId="15152" xr:uid="{00000000-0005-0000-0000-0000933A0000}"/>
    <cellStyle name="Note 9 2 2 4 6" xfId="15153" xr:uid="{00000000-0005-0000-0000-0000943A0000}"/>
    <cellStyle name="Note 9 2 2 4 6 2" xfId="15154" xr:uid="{00000000-0005-0000-0000-0000953A0000}"/>
    <cellStyle name="Note 9 2 2 4 7" xfId="15155" xr:uid="{00000000-0005-0000-0000-0000963A0000}"/>
    <cellStyle name="Note 9 2 2 4 7 2" xfId="15156" xr:uid="{00000000-0005-0000-0000-0000973A0000}"/>
    <cellStyle name="Note 9 2 2 4 8" xfId="15157" xr:uid="{00000000-0005-0000-0000-0000983A0000}"/>
    <cellStyle name="Note 9 2 2 4 8 2" xfId="15158" xr:uid="{00000000-0005-0000-0000-0000993A0000}"/>
    <cellStyle name="Note 9 2 2 4 9" xfId="15159" xr:uid="{00000000-0005-0000-0000-00009A3A0000}"/>
    <cellStyle name="Note 9 2 2 4 9 2" xfId="15160" xr:uid="{00000000-0005-0000-0000-00009B3A0000}"/>
    <cellStyle name="Note 9 2 2 5" xfId="15161" xr:uid="{00000000-0005-0000-0000-00009C3A0000}"/>
    <cellStyle name="Note 9 2 2 5 10" xfId="15162" xr:uid="{00000000-0005-0000-0000-00009D3A0000}"/>
    <cellStyle name="Note 9 2 2 5 10 2" xfId="15163" xr:uid="{00000000-0005-0000-0000-00009E3A0000}"/>
    <cellStyle name="Note 9 2 2 5 11" xfId="15164" xr:uid="{00000000-0005-0000-0000-00009F3A0000}"/>
    <cellStyle name="Note 9 2 2 5 11 2" xfId="15165" xr:uid="{00000000-0005-0000-0000-0000A03A0000}"/>
    <cellStyle name="Note 9 2 2 5 12" xfId="15166" xr:uid="{00000000-0005-0000-0000-0000A13A0000}"/>
    <cellStyle name="Note 9 2 2 5 12 2" xfId="15167" xr:uid="{00000000-0005-0000-0000-0000A23A0000}"/>
    <cellStyle name="Note 9 2 2 5 13" xfId="15168" xr:uid="{00000000-0005-0000-0000-0000A33A0000}"/>
    <cellStyle name="Note 9 2 2 5 13 2" xfId="15169" xr:uid="{00000000-0005-0000-0000-0000A43A0000}"/>
    <cellStyle name="Note 9 2 2 5 14" xfId="15170" xr:uid="{00000000-0005-0000-0000-0000A53A0000}"/>
    <cellStyle name="Note 9 2 2 5 14 2" xfId="15171" xr:uid="{00000000-0005-0000-0000-0000A63A0000}"/>
    <cellStyle name="Note 9 2 2 5 15" xfId="15172" xr:uid="{00000000-0005-0000-0000-0000A73A0000}"/>
    <cellStyle name="Note 9 2 2 5 15 2" xfId="15173" xr:uid="{00000000-0005-0000-0000-0000A83A0000}"/>
    <cellStyle name="Note 9 2 2 5 16" xfId="15174" xr:uid="{00000000-0005-0000-0000-0000A93A0000}"/>
    <cellStyle name="Note 9 2 2 5 2" xfId="15175" xr:uid="{00000000-0005-0000-0000-0000AA3A0000}"/>
    <cellStyle name="Note 9 2 2 5 2 2" xfId="15176" xr:uid="{00000000-0005-0000-0000-0000AB3A0000}"/>
    <cellStyle name="Note 9 2 2 5 3" xfId="15177" xr:uid="{00000000-0005-0000-0000-0000AC3A0000}"/>
    <cellStyle name="Note 9 2 2 5 3 2" xfId="15178" xr:uid="{00000000-0005-0000-0000-0000AD3A0000}"/>
    <cellStyle name="Note 9 2 2 5 4" xfId="15179" xr:uid="{00000000-0005-0000-0000-0000AE3A0000}"/>
    <cellStyle name="Note 9 2 2 5 4 2" xfId="15180" xr:uid="{00000000-0005-0000-0000-0000AF3A0000}"/>
    <cellStyle name="Note 9 2 2 5 5" xfId="15181" xr:uid="{00000000-0005-0000-0000-0000B03A0000}"/>
    <cellStyle name="Note 9 2 2 5 5 2" xfId="15182" xr:uid="{00000000-0005-0000-0000-0000B13A0000}"/>
    <cellStyle name="Note 9 2 2 5 6" xfId="15183" xr:uid="{00000000-0005-0000-0000-0000B23A0000}"/>
    <cellStyle name="Note 9 2 2 5 6 2" xfId="15184" xr:uid="{00000000-0005-0000-0000-0000B33A0000}"/>
    <cellStyle name="Note 9 2 2 5 7" xfId="15185" xr:uid="{00000000-0005-0000-0000-0000B43A0000}"/>
    <cellStyle name="Note 9 2 2 5 7 2" xfId="15186" xr:uid="{00000000-0005-0000-0000-0000B53A0000}"/>
    <cellStyle name="Note 9 2 2 5 8" xfId="15187" xr:uid="{00000000-0005-0000-0000-0000B63A0000}"/>
    <cellStyle name="Note 9 2 2 5 8 2" xfId="15188" xr:uid="{00000000-0005-0000-0000-0000B73A0000}"/>
    <cellStyle name="Note 9 2 2 5 9" xfId="15189" xr:uid="{00000000-0005-0000-0000-0000B83A0000}"/>
    <cellStyle name="Note 9 2 2 5 9 2" xfId="15190" xr:uid="{00000000-0005-0000-0000-0000B93A0000}"/>
    <cellStyle name="Note 9 2 2 6" xfId="15191" xr:uid="{00000000-0005-0000-0000-0000BA3A0000}"/>
    <cellStyle name="Note 9 2 2 6 10" xfId="15192" xr:uid="{00000000-0005-0000-0000-0000BB3A0000}"/>
    <cellStyle name="Note 9 2 2 6 10 2" xfId="15193" xr:uid="{00000000-0005-0000-0000-0000BC3A0000}"/>
    <cellStyle name="Note 9 2 2 6 11" xfId="15194" xr:uid="{00000000-0005-0000-0000-0000BD3A0000}"/>
    <cellStyle name="Note 9 2 2 6 11 2" xfId="15195" xr:uid="{00000000-0005-0000-0000-0000BE3A0000}"/>
    <cellStyle name="Note 9 2 2 6 12" xfId="15196" xr:uid="{00000000-0005-0000-0000-0000BF3A0000}"/>
    <cellStyle name="Note 9 2 2 6 12 2" xfId="15197" xr:uid="{00000000-0005-0000-0000-0000C03A0000}"/>
    <cellStyle name="Note 9 2 2 6 13" xfId="15198" xr:uid="{00000000-0005-0000-0000-0000C13A0000}"/>
    <cellStyle name="Note 9 2 2 6 13 2" xfId="15199" xr:uid="{00000000-0005-0000-0000-0000C23A0000}"/>
    <cellStyle name="Note 9 2 2 6 14" xfId="15200" xr:uid="{00000000-0005-0000-0000-0000C33A0000}"/>
    <cellStyle name="Note 9 2 2 6 14 2" xfId="15201" xr:uid="{00000000-0005-0000-0000-0000C43A0000}"/>
    <cellStyle name="Note 9 2 2 6 15" xfId="15202" xr:uid="{00000000-0005-0000-0000-0000C53A0000}"/>
    <cellStyle name="Note 9 2 2 6 2" xfId="15203" xr:uid="{00000000-0005-0000-0000-0000C63A0000}"/>
    <cellStyle name="Note 9 2 2 6 2 2" xfId="15204" xr:uid="{00000000-0005-0000-0000-0000C73A0000}"/>
    <cellStyle name="Note 9 2 2 6 3" xfId="15205" xr:uid="{00000000-0005-0000-0000-0000C83A0000}"/>
    <cellStyle name="Note 9 2 2 6 3 2" xfId="15206" xr:uid="{00000000-0005-0000-0000-0000C93A0000}"/>
    <cellStyle name="Note 9 2 2 6 4" xfId="15207" xr:uid="{00000000-0005-0000-0000-0000CA3A0000}"/>
    <cellStyle name="Note 9 2 2 6 4 2" xfId="15208" xr:uid="{00000000-0005-0000-0000-0000CB3A0000}"/>
    <cellStyle name="Note 9 2 2 6 5" xfId="15209" xr:uid="{00000000-0005-0000-0000-0000CC3A0000}"/>
    <cellStyle name="Note 9 2 2 6 5 2" xfId="15210" xr:uid="{00000000-0005-0000-0000-0000CD3A0000}"/>
    <cellStyle name="Note 9 2 2 6 6" xfId="15211" xr:uid="{00000000-0005-0000-0000-0000CE3A0000}"/>
    <cellStyle name="Note 9 2 2 6 6 2" xfId="15212" xr:uid="{00000000-0005-0000-0000-0000CF3A0000}"/>
    <cellStyle name="Note 9 2 2 6 7" xfId="15213" xr:uid="{00000000-0005-0000-0000-0000D03A0000}"/>
    <cellStyle name="Note 9 2 2 6 7 2" xfId="15214" xr:uid="{00000000-0005-0000-0000-0000D13A0000}"/>
    <cellStyle name="Note 9 2 2 6 8" xfId="15215" xr:uid="{00000000-0005-0000-0000-0000D23A0000}"/>
    <cellStyle name="Note 9 2 2 6 8 2" xfId="15216" xr:uid="{00000000-0005-0000-0000-0000D33A0000}"/>
    <cellStyle name="Note 9 2 2 6 9" xfId="15217" xr:uid="{00000000-0005-0000-0000-0000D43A0000}"/>
    <cellStyle name="Note 9 2 2 6 9 2" xfId="15218" xr:uid="{00000000-0005-0000-0000-0000D53A0000}"/>
    <cellStyle name="Note 9 2 2 7" xfId="15219" xr:uid="{00000000-0005-0000-0000-0000D63A0000}"/>
    <cellStyle name="Note 9 2 2 7 2" xfId="15220" xr:uid="{00000000-0005-0000-0000-0000D73A0000}"/>
    <cellStyle name="Note 9 2 2 8" xfId="15221" xr:uid="{00000000-0005-0000-0000-0000D83A0000}"/>
    <cellStyle name="Note 9 2 2 8 2" xfId="15222" xr:uid="{00000000-0005-0000-0000-0000D93A0000}"/>
    <cellStyle name="Note 9 2 2 9" xfId="15223" xr:uid="{00000000-0005-0000-0000-0000DA3A0000}"/>
    <cellStyle name="Note 9 2 2 9 2" xfId="15224" xr:uid="{00000000-0005-0000-0000-0000DB3A0000}"/>
    <cellStyle name="Note 9 2 20" xfId="15225" xr:uid="{00000000-0005-0000-0000-0000DC3A0000}"/>
    <cellStyle name="Note 9 2 20 2" xfId="15226" xr:uid="{00000000-0005-0000-0000-0000DD3A0000}"/>
    <cellStyle name="Note 9 2 21" xfId="15227" xr:uid="{00000000-0005-0000-0000-0000DE3A0000}"/>
    <cellStyle name="Note 9 2 21 2" xfId="15228" xr:uid="{00000000-0005-0000-0000-0000DF3A0000}"/>
    <cellStyle name="Note 9 2 22" xfId="15229" xr:uid="{00000000-0005-0000-0000-0000E03A0000}"/>
    <cellStyle name="Note 9 2 22 2" xfId="15230" xr:uid="{00000000-0005-0000-0000-0000E13A0000}"/>
    <cellStyle name="Note 9 2 23" xfId="15231" xr:uid="{00000000-0005-0000-0000-0000E23A0000}"/>
    <cellStyle name="Note 9 2 23 2" xfId="15232" xr:uid="{00000000-0005-0000-0000-0000E33A0000}"/>
    <cellStyle name="Note 9 2 24" xfId="15233" xr:uid="{00000000-0005-0000-0000-0000E43A0000}"/>
    <cellStyle name="Note 9 2 24 2" xfId="15234" xr:uid="{00000000-0005-0000-0000-0000E53A0000}"/>
    <cellStyle name="Note 9 2 25" xfId="15235" xr:uid="{00000000-0005-0000-0000-0000E63A0000}"/>
    <cellStyle name="Note 9 2 25 2" xfId="15236" xr:uid="{00000000-0005-0000-0000-0000E73A0000}"/>
    <cellStyle name="Note 9 2 26" xfId="15237" xr:uid="{00000000-0005-0000-0000-0000E83A0000}"/>
    <cellStyle name="Note 9 2 26 2" xfId="15238" xr:uid="{00000000-0005-0000-0000-0000E93A0000}"/>
    <cellStyle name="Note 9 2 27" xfId="15239" xr:uid="{00000000-0005-0000-0000-0000EA3A0000}"/>
    <cellStyle name="Note 9 2 3" xfId="15240" xr:uid="{00000000-0005-0000-0000-0000EB3A0000}"/>
    <cellStyle name="Note 9 2 3 10" xfId="15241" xr:uid="{00000000-0005-0000-0000-0000EC3A0000}"/>
    <cellStyle name="Note 9 2 3 10 2" xfId="15242" xr:uid="{00000000-0005-0000-0000-0000ED3A0000}"/>
    <cellStyle name="Note 9 2 3 11" xfId="15243" xr:uid="{00000000-0005-0000-0000-0000EE3A0000}"/>
    <cellStyle name="Note 9 2 3 11 2" xfId="15244" xr:uid="{00000000-0005-0000-0000-0000EF3A0000}"/>
    <cellStyle name="Note 9 2 3 12" xfId="15245" xr:uid="{00000000-0005-0000-0000-0000F03A0000}"/>
    <cellStyle name="Note 9 2 3 12 2" xfId="15246" xr:uid="{00000000-0005-0000-0000-0000F13A0000}"/>
    <cellStyle name="Note 9 2 3 13" xfId="15247" xr:uid="{00000000-0005-0000-0000-0000F23A0000}"/>
    <cellStyle name="Note 9 2 3 13 2" xfId="15248" xr:uid="{00000000-0005-0000-0000-0000F33A0000}"/>
    <cellStyle name="Note 9 2 3 14" xfId="15249" xr:uid="{00000000-0005-0000-0000-0000F43A0000}"/>
    <cellStyle name="Note 9 2 3 14 2" xfId="15250" xr:uid="{00000000-0005-0000-0000-0000F53A0000}"/>
    <cellStyle name="Note 9 2 3 15" xfId="15251" xr:uid="{00000000-0005-0000-0000-0000F63A0000}"/>
    <cellStyle name="Note 9 2 3 15 2" xfId="15252" xr:uid="{00000000-0005-0000-0000-0000F73A0000}"/>
    <cellStyle name="Note 9 2 3 16" xfId="15253" xr:uid="{00000000-0005-0000-0000-0000F83A0000}"/>
    <cellStyle name="Note 9 2 3 16 2" xfId="15254" xr:uid="{00000000-0005-0000-0000-0000F93A0000}"/>
    <cellStyle name="Note 9 2 3 17" xfId="15255" xr:uid="{00000000-0005-0000-0000-0000FA3A0000}"/>
    <cellStyle name="Note 9 2 3 17 2" xfId="15256" xr:uid="{00000000-0005-0000-0000-0000FB3A0000}"/>
    <cellStyle name="Note 9 2 3 18" xfId="15257" xr:uid="{00000000-0005-0000-0000-0000FC3A0000}"/>
    <cellStyle name="Note 9 2 3 18 2" xfId="15258" xr:uid="{00000000-0005-0000-0000-0000FD3A0000}"/>
    <cellStyle name="Note 9 2 3 19" xfId="15259" xr:uid="{00000000-0005-0000-0000-0000FE3A0000}"/>
    <cellStyle name="Note 9 2 3 19 2" xfId="15260" xr:uid="{00000000-0005-0000-0000-0000FF3A0000}"/>
    <cellStyle name="Note 9 2 3 2" xfId="15261" xr:uid="{00000000-0005-0000-0000-0000003B0000}"/>
    <cellStyle name="Note 9 2 3 2 10" xfId="15262" xr:uid="{00000000-0005-0000-0000-0000013B0000}"/>
    <cellStyle name="Note 9 2 3 2 10 2" xfId="15263" xr:uid="{00000000-0005-0000-0000-0000023B0000}"/>
    <cellStyle name="Note 9 2 3 2 11" xfId="15264" xr:uid="{00000000-0005-0000-0000-0000033B0000}"/>
    <cellStyle name="Note 9 2 3 2 11 2" xfId="15265" xr:uid="{00000000-0005-0000-0000-0000043B0000}"/>
    <cellStyle name="Note 9 2 3 2 12" xfId="15266" xr:uid="{00000000-0005-0000-0000-0000053B0000}"/>
    <cellStyle name="Note 9 2 3 2 12 2" xfId="15267" xr:uid="{00000000-0005-0000-0000-0000063B0000}"/>
    <cellStyle name="Note 9 2 3 2 13" xfId="15268" xr:uid="{00000000-0005-0000-0000-0000073B0000}"/>
    <cellStyle name="Note 9 2 3 2 13 2" xfId="15269" xr:uid="{00000000-0005-0000-0000-0000083B0000}"/>
    <cellStyle name="Note 9 2 3 2 14" xfId="15270" xr:uid="{00000000-0005-0000-0000-0000093B0000}"/>
    <cellStyle name="Note 9 2 3 2 14 2" xfId="15271" xr:uid="{00000000-0005-0000-0000-00000A3B0000}"/>
    <cellStyle name="Note 9 2 3 2 15" xfId="15272" xr:uid="{00000000-0005-0000-0000-00000B3B0000}"/>
    <cellStyle name="Note 9 2 3 2 15 2" xfId="15273" xr:uid="{00000000-0005-0000-0000-00000C3B0000}"/>
    <cellStyle name="Note 9 2 3 2 16" xfId="15274" xr:uid="{00000000-0005-0000-0000-00000D3B0000}"/>
    <cellStyle name="Note 9 2 3 2 16 2" xfId="15275" xr:uid="{00000000-0005-0000-0000-00000E3B0000}"/>
    <cellStyle name="Note 9 2 3 2 17" xfId="15276" xr:uid="{00000000-0005-0000-0000-00000F3B0000}"/>
    <cellStyle name="Note 9 2 3 2 17 2" xfId="15277" xr:uid="{00000000-0005-0000-0000-0000103B0000}"/>
    <cellStyle name="Note 9 2 3 2 18" xfId="15278" xr:uid="{00000000-0005-0000-0000-0000113B0000}"/>
    <cellStyle name="Note 9 2 3 2 18 2" xfId="15279" xr:uid="{00000000-0005-0000-0000-0000123B0000}"/>
    <cellStyle name="Note 9 2 3 2 19" xfId="15280" xr:uid="{00000000-0005-0000-0000-0000133B0000}"/>
    <cellStyle name="Note 9 2 3 2 2" xfId="15281" xr:uid="{00000000-0005-0000-0000-0000143B0000}"/>
    <cellStyle name="Note 9 2 3 2 2 2" xfId="15282" xr:uid="{00000000-0005-0000-0000-0000153B0000}"/>
    <cellStyle name="Note 9 2 3 2 3" xfId="15283" xr:uid="{00000000-0005-0000-0000-0000163B0000}"/>
    <cellStyle name="Note 9 2 3 2 3 2" xfId="15284" xr:uid="{00000000-0005-0000-0000-0000173B0000}"/>
    <cellStyle name="Note 9 2 3 2 4" xfId="15285" xr:uid="{00000000-0005-0000-0000-0000183B0000}"/>
    <cellStyle name="Note 9 2 3 2 4 2" xfId="15286" xr:uid="{00000000-0005-0000-0000-0000193B0000}"/>
    <cellStyle name="Note 9 2 3 2 5" xfId="15287" xr:uid="{00000000-0005-0000-0000-00001A3B0000}"/>
    <cellStyle name="Note 9 2 3 2 5 2" xfId="15288" xr:uid="{00000000-0005-0000-0000-00001B3B0000}"/>
    <cellStyle name="Note 9 2 3 2 6" xfId="15289" xr:uid="{00000000-0005-0000-0000-00001C3B0000}"/>
    <cellStyle name="Note 9 2 3 2 6 2" xfId="15290" xr:uid="{00000000-0005-0000-0000-00001D3B0000}"/>
    <cellStyle name="Note 9 2 3 2 7" xfId="15291" xr:uid="{00000000-0005-0000-0000-00001E3B0000}"/>
    <cellStyle name="Note 9 2 3 2 7 2" xfId="15292" xr:uid="{00000000-0005-0000-0000-00001F3B0000}"/>
    <cellStyle name="Note 9 2 3 2 8" xfId="15293" xr:uid="{00000000-0005-0000-0000-0000203B0000}"/>
    <cellStyle name="Note 9 2 3 2 8 2" xfId="15294" xr:uid="{00000000-0005-0000-0000-0000213B0000}"/>
    <cellStyle name="Note 9 2 3 2 9" xfId="15295" xr:uid="{00000000-0005-0000-0000-0000223B0000}"/>
    <cellStyle name="Note 9 2 3 2 9 2" xfId="15296" xr:uid="{00000000-0005-0000-0000-0000233B0000}"/>
    <cellStyle name="Note 9 2 3 20" xfId="15297" xr:uid="{00000000-0005-0000-0000-0000243B0000}"/>
    <cellStyle name="Note 9 2 3 3" xfId="15298" xr:uid="{00000000-0005-0000-0000-0000253B0000}"/>
    <cellStyle name="Note 9 2 3 3 10" xfId="15299" xr:uid="{00000000-0005-0000-0000-0000263B0000}"/>
    <cellStyle name="Note 9 2 3 3 10 2" xfId="15300" xr:uid="{00000000-0005-0000-0000-0000273B0000}"/>
    <cellStyle name="Note 9 2 3 3 11" xfId="15301" xr:uid="{00000000-0005-0000-0000-0000283B0000}"/>
    <cellStyle name="Note 9 2 3 3 11 2" xfId="15302" xr:uid="{00000000-0005-0000-0000-0000293B0000}"/>
    <cellStyle name="Note 9 2 3 3 12" xfId="15303" xr:uid="{00000000-0005-0000-0000-00002A3B0000}"/>
    <cellStyle name="Note 9 2 3 3 12 2" xfId="15304" xr:uid="{00000000-0005-0000-0000-00002B3B0000}"/>
    <cellStyle name="Note 9 2 3 3 13" xfId="15305" xr:uid="{00000000-0005-0000-0000-00002C3B0000}"/>
    <cellStyle name="Note 9 2 3 3 13 2" xfId="15306" xr:uid="{00000000-0005-0000-0000-00002D3B0000}"/>
    <cellStyle name="Note 9 2 3 3 14" xfId="15307" xr:uid="{00000000-0005-0000-0000-00002E3B0000}"/>
    <cellStyle name="Note 9 2 3 3 14 2" xfId="15308" xr:uid="{00000000-0005-0000-0000-00002F3B0000}"/>
    <cellStyle name="Note 9 2 3 3 15" xfId="15309" xr:uid="{00000000-0005-0000-0000-0000303B0000}"/>
    <cellStyle name="Note 9 2 3 3 15 2" xfId="15310" xr:uid="{00000000-0005-0000-0000-0000313B0000}"/>
    <cellStyle name="Note 9 2 3 3 16" xfId="15311" xr:uid="{00000000-0005-0000-0000-0000323B0000}"/>
    <cellStyle name="Note 9 2 3 3 16 2" xfId="15312" xr:uid="{00000000-0005-0000-0000-0000333B0000}"/>
    <cellStyle name="Note 9 2 3 3 17" xfId="15313" xr:uid="{00000000-0005-0000-0000-0000343B0000}"/>
    <cellStyle name="Note 9 2 3 3 17 2" xfId="15314" xr:uid="{00000000-0005-0000-0000-0000353B0000}"/>
    <cellStyle name="Note 9 2 3 3 18" xfId="15315" xr:uid="{00000000-0005-0000-0000-0000363B0000}"/>
    <cellStyle name="Note 9 2 3 3 18 2" xfId="15316" xr:uid="{00000000-0005-0000-0000-0000373B0000}"/>
    <cellStyle name="Note 9 2 3 3 19" xfId="15317" xr:uid="{00000000-0005-0000-0000-0000383B0000}"/>
    <cellStyle name="Note 9 2 3 3 2" xfId="15318" xr:uid="{00000000-0005-0000-0000-0000393B0000}"/>
    <cellStyle name="Note 9 2 3 3 2 2" xfId="15319" xr:uid="{00000000-0005-0000-0000-00003A3B0000}"/>
    <cellStyle name="Note 9 2 3 3 3" xfId="15320" xr:uid="{00000000-0005-0000-0000-00003B3B0000}"/>
    <cellStyle name="Note 9 2 3 3 3 2" xfId="15321" xr:uid="{00000000-0005-0000-0000-00003C3B0000}"/>
    <cellStyle name="Note 9 2 3 3 4" xfId="15322" xr:uid="{00000000-0005-0000-0000-00003D3B0000}"/>
    <cellStyle name="Note 9 2 3 3 4 2" xfId="15323" xr:uid="{00000000-0005-0000-0000-00003E3B0000}"/>
    <cellStyle name="Note 9 2 3 3 5" xfId="15324" xr:uid="{00000000-0005-0000-0000-00003F3B0000}"/>
    <cellStyle name="Note 9 2 3 3 5 2" xfId="15325" xr:uid="{00000000-0005-0000-0000-0000403B0000}"/>
    <cellStyle name="Note 9 2 3 3 6" xfId="15326" xr:uid="{00000000-0005-0000-0000-0000413B0000}"/>
    <cellStyle name="Note 9 2 3 3 6 2" xfId="15327" xr:uid="{00000000-0005-0000-0000-0000423B0000}"/>
    <cellStyle name="Note 9 2 3 3 7" xfId="15328" xr:uid="{00000000-0005-0000-0000-0000433B0000}"/>
    <cellStyle name="Note 9 2 3 3 7 2" xfId="15329" xr:uid="{00000000-0005-0000-0000-0000443B0000}"/>
    <cellStyle name="Note 9 2 3 3 8" xfId="15330" xr:uid="{00000000-0005-0000-0000-0000453B0000}"/>
    <cellStyle name="Note 9 2 3 3 8 2" xfId="15331" xr:uid="{00000000-0005-0000-0000-0000463B0000}"/>
    <cellStyle name="Note 9 2 3 3 9" xfId="15332" xr:uid="{00000000-0005-0000-0000-0000473B0000}"/>
    <cellStyle name="Note 9 2 3 3 9 2" xfId="15333" xr:uid="{00000000-0005-0000-0000-0000483B0000}"/>
    <cellStyle name="Note 9 2 3 4" xfId="15334" xr:uid="{00000000-0005-0000-0000-0000493B0000}"/>
    <cellStyle name="Note 9 2 3 4 10" xfId="15335" xr:uid="{00000000-0005-0000-0000-00004A3B0000}"/>
    <cellStyle name="Note 9 2 3 4 10 2" xfId="15336" xr:uid="{00000000-0005-0000-0000-00004B3B0000}"/>
    <cellStyle name="Note 9 2 3 4 11" xfId="15337" xr:uid="{00000000-0005-0000-0000-00004C3B0000}"/>
    <cellStyle name="Note 9 2 3 4 11 2" xfId="15338" xr:uid="{00000000-0005-0000-0000-00004D3B0000}"/>
    <cellStyle name="Note 9 2 3 4 12" xfId="15339" xr:uid="{00000000-0005-0000-0000-00004E3B0000}"/>
    <cellStyle name="Note 9 2 3 4 12 2" xfId="15340" xr:uid="{00000000-0005-0000-0000-00004F3B0000}"/>
    <cellStyle name="Note 9 2 3 4 13" xfId="15341" xr:uid="{00000000-0005-0000-0000-0000503B0000}"/>
    <cellStyle name="Note 9 2 3 4 13 2" xfId="15342" xr:uid="{00000000-0005-0000-0000-0000513B0000}"/>
    <cellStyle name="Note 9 2 3 4 14" xfId="15343" xr:uid="{00000000-0005-0000-0000-0000523B0000}"/>
    <cellStyle name="Note 9 2 3 4 14 2" xfId="15344" xr:uid="{00000000-0005-0000-0000-0000533B0000}"/>
    <cellStyle name="Note 9 2 3 4 15" xfId="15345" xr:uid="{00000000-0005-0000-0000-0000543B0000}"/>
    <cellStyle name="Note 9 2 3 4 15 2" xfId="15346" xr:uid="{00000000-0005-0000-0000-0000553B0000}"/>
    <cellStyle name="Note 9 2 3 4 16" xfId="15347" xr:uid="{00000000-0005-0000-0000-0000563B0000}"/>
    <cellStyle name="Note 9 2 3 4 2" xfId="15348" xr:uid="{00000000-0005-0000-0000-0000573B0000}"/>
    <cellStyle name="Note 9 2 3 4 2 2" xfId="15349" xr:uid="{00000000-0005-0000-0000-0000583B0000}"/>
    <cellStyle name="Note 9 2 3 4 3" xfId="15350" xr:uid="{00000000-0005-0000-0000-0000593B0000}"/>
    <cellStyle name="Note 9 2 3 4 3 2" xfId="15351" xr:uid="{00000000-0005-0000-0000-00005A3B0000}"/>
    <cellStyle name="Note 9 2 3 4 4" xfId="15352" xr:uid="{00000000-0005-0000-0000-00005B3B0000}"/>
    <cellStyle name="Note 9 2 3 4 4 2" xfId="15353" xr:uid="{00000000-0005-0000-0000-00005C3B0000}"/>
    <cellStyle name="Note 9 2 3 4 5" xfId="15354" xr:uid="{00000000-0005-0000-0000-00005D3B0000}"/>
    <cellStyle name="Note 9 2 3 4 5 2" xfId="15355" xr:uid="{00000000-0005-0000-0000-00005E3B0000}"/>
    <cellStyle name="Note 9 2 3 4 6" xfId="15356" xr:uid="{00000000-0005-0000-0000-00005F3B0000}"/>
    <cellStyle name="Note 9 2 3 4 6 2" xfId="15357" xr:uid="{00000000-0005-0000-0000-0000603B0000}"/>
    <cellStyle name="Note 9 2 3 4 7" xfId="15358" xr:uid="{00000000-0005-0000-0000-0000613B0000}"/>
    <cellStyle name="Note 9 2 3 4 7 2" xfId="15359" xr:uid="{00000000-0005-0000-0000-0000623B0000}"/>
    <cellStyle name="Note 9 2 3 4 8" xfId="15360" xr:uid="{00000000-0005-0000-0000-0000633B0000}"/>
    <cellStyle name="Note 9 2 3 4 8 2" xfId="15361" xr:uid="{00000000-0005-0000-0000-0000643B0000}"/>
    <cellStyle name="Note 9 2 3 4 9" xfId="15362" xr:uid="{00000000-0005-0000-0000-0000653B0000}"/>
    <cellStyle name="Note 9 2 3 4 9 2" xfId="15363" xr:uid="{00000000-0005-0000-0000-0000663B0000}"/>
    <cellStyle name="Note 9 2 3 5" xfId="15364" xr:uid="{00000000-0005-0000-0000-0000673B0000}"/>
    <cellStyle name="Note 9 2 3 5 10" xfId="15365" xr:uid="{00000000-0005-0000-0000-0000683B0000}"/>
    <cellStyle name="Note 9 2 3 5 10 2" xfId="15366" xr:uid="{00000000-0005-0000-0000-0000693B0000}"/>
    <cellStyle name="Note 9 2 3 5 11" xfId="15367" xr:uid="{00000000-0005-0000-0000-00006A3B0000}"/>
    <cellStyle name="Note 9 2 3 5 11 2" xfId="15368" xr:uid="{00000000-0005-0000-0000-00006B3B0000}"/>
    <cellStyle name="Note 9 2 3 5 12" xfId="15369" xr:uid="{00000000-0005-0000-0000-00006C3B0000}"/>
    <cellStyle name="Note 9 2 3 5 12 2" xfId="15370" xr:uid="{00000000-0005-0000-0000-00006D3B0000}"/>
    <cellStyle name="Note 9 2 3 5 13" xfId="15371" xr:uid="{00000000-0005-0000-0000-00006E3B0000}"/>
    <cellStyle name="Note 9 2 3 5 13 2" xfId="15372" xr:uid="{00000000-0005-0000-0000-00006F3B0000}"/>
    <cellStyle name="Note 9 2 3 5 14" xfId="15373" xr:uid="{00000000-0005-0000-0000-0000703B0000}"/>
    <cellStyle name="Note 9 2 3 5 14 2" xfId="15374" xr:uid="{00000000-0005-0000-0000-0000713B0000}"/>
    <cellStyle name="Note 9 2 3 5 15" xfId="15375" xr:uid="{00000000-0005-0000-0000-0000723B0000}"/>
    <cellStyle name="Note 9 2 3 5 15 2" xfId="15376" xr:uid="{00000000-0005-0000-0000-0000733B0000}"/>
    <cellStyle name="Note 9 2 3 5 16" xfId="15377" xr:uid="{00000000-0005-0000-0000-0000743B0000}"/>
    <cellStyle name="Note 9 2 3 5 2" xfId="15378" xr:uid="{00000000-0005-0000-0000-0000753B0000}"/>
    <cellStyle name="Note 9 2 3 5 2 2" xfId="15379" xr:uid="{00000000-0005-0000-0000-0000763B0000}"/>
    <cellStyle name="Note 9 2 3 5 3" xfId="15380" xr:uid="{00000000-0005-0000-0000-0000773B0000}"/>
    <cellStyle name="Note 9 2 3 5 3 2" xfId="15381" xr:uid="{00000000-0005-0000-0000-0000783B0000}"/>
    <cellStyle name="Note 9 2 3 5 4" xfId="15382" xr:uid="{00000000-0005-0000-0000-0000793B0000}"/>
    <cellStyle name="Note 9 2 3 5 4 2" xfId="15383" xr:uid="{00000000-0005-0000-0000-00007A3B0000}"/>
    <cellStyle name="Note 9 2 3 5 5" xfId="15384" xr:uid="{00000000-0005-0000-0000-00007B3B0000}"/>
    <cellStyle name="Note 9 2 3 5 5 2" xfId="15385" xr:uid="{00000000-0005-0000-0000-00007C3B0000}"/>
    <cellStyle name="Note 9 2 3 5 6" xfId="15386" xr:uid="{00000000-0005-0000-0000-00007D3B0000}"/>
    <cellStyle name="Note 9 2 3 5 6 2" xfId="15387" xr:uid="{00000000-0005-0000-0000-00007E3B0000}"/>
    <cellStyle name="Note 9 2 3 5 7" xfId="15388" xr:uid="{00000000-0005-0000-0000-00007F3B0000}"/>
    <cellStyle name="Note 9 2 3 5 7 2" xfId="15389" xr:uid="{00000000-0005-0000-0000-0000803B0000}"/>
    <cellStyle name="Note 9 2 3 5 8" xfId="15390" xr:uid="{00000000-0005-0000-0000-0000813B0000}"/>
    <cellStyle name="Note 9 2 3 5 8 2" xfId="15391" xr:uid="{00000000-0005-0000-0000-0000823B0000}"/>
    <cellStyle name="Note 9 2 3 5 9" xfId="15392" xr:uid="{00000000-0005-0000-0000-0000833B0000}"/>
    <cellStyle name="Note 9 2 3 5 9 2" xfId="15393" xr:uid="{00000000-0005-0000-0000-0000843B0000}"/>
    <cellStyle name="Note 9 2 3 6" xfId="15394" xr:uid="{00000000-0005-0000-0000-0000853B0000}"/>
    <cellStyle name="Note 9 2 3 6 10" xfId="15395" xr:uid="{00000000-0005-0000-0000-0000863B0000}"/>
    <cellStyle name="Note 9 2 3 6 10 2" xfId="15396" xr:uid="{00000000-0005-0000-0000-0000873B0000}"/>
    <cellStyle name="Note 9 2 3 6 11" xfId="15397" xr:uid="{00000000-0005-0000-0000-0000883B0000}"/>
    <cellStyle name="Note 9 2 3 6 11 2" xfId="15398" xr:uid="{00000000-0005-0000-0000-0000893B0000}"/>
    <cellStyle name="Note 9 2 3 6 12" xfId="15399" xr:uid="{00000000-0005-0000-0000-00008A3B0000}"/>
    <cellStyle name="Note 9 2 3 6 12 2" xfId="15400" xr:uid="{00000000-0005-0000-0000-00008B3B0000}"/>
    <cellStyle name="Note 9 2 3 6 13" xfId="15401" xr:uid="{00000000-0005-0000-0000-00008C3B0000}"/>
    <cellStyle name="Note 9 2 3 6 13 2" xfId="15402" xr:uid="{00000000-0005-0000-0000-00008D3B0000}"/>
    <cellStyle name="Note 9 2 3 6 14" xfId="15403" xr:uid="{00000000-0005-0000-0000-00008E3B0000}"/>
    <cellStyle name="Note 9 2 3 6 14 2" xfId="15404" xr:uid="{00000000-0005-0000-0000-00008F3B0000}"/>
    <cellStyle name="Note 9 2 3 6 15" xfId="15405" xr:uid="{00000000-0005-0000-0000-0000903B0000}"/>
    <cellStyle name="Note 9 2 3 6 2" xfId="15406" xr:uid="{00000000-0005-0000-0000-0000913B0000}"/>
    <cellStyle name="Note 9 2 3 6 2 2" xfId="15407" xr:uid="{00000000-0005-0000-0000-0000923B0000}"/>
    <cellStyle name="Note 9 2 3 6 3" xfId="15408" xr:uid="{00000000-0005-0000-0000-0000933B0000}"/>
    <cellStyle name="Note 9 2 3 6 3 2" xfId="15409" xr:uid="{00000000-0005-0000-0000-0000943B0000}"/>
    <cellStyle name="Note 9 2 3 6 4" xfId="15410" xr:uid="{00000000-0005-0000-0000-0000953B0000}"/>
    <cellStyle name="Note 9 2 3 6 4 2" xfId="15411" xr:uid="{00000000-0005-0000-0000-0000963B0000}"/>
    <cellStyle name="Note 9 2 3 6 5" xfId="15412" xr:uid="{00000000-0005-0000-0000-0000973B0000}"/>
    <cellStyle name="Note 9 2 3 6 5 2" xfId="15413" xr:uid="{00000000-0005-0000-0000-0000983B0000}"/>
    <cellStyle name="Note 9 2 3 6 6" xfId="15414" xr:uid="{00000000-0005-0000-0000-0000993B0000}"/>
    <cellStyle name="Note 9 2 3 6 6 2" xfId="15415" xr:uid="{00000000-0005-0000-0000-00009A3B0000}"/>
    <cellStyle name="Note 9 2 3 6 7" xfId="15416" xr:uid="{00000000-0005-0000-0000-00009B3B0000}"/>
    <cellStyle name="Note 9 2 3 6 7 2" xfId="15417" xr:uid="{00000000-0005-0000-0000-00009C3B0000}"/>
    <cellStyle name="Note 9 2 3 6 8" xfId="15418" xr:uid="{00000000-0005-0000-0000-00009D3B0000}"/>
    <cellStyle name="Note 9 2 3 6 8 2" xfId="15419" xr:uid="{00000000-0005-0000-0000-00009E3B0000}"/>
    <cellStyle name="Note 9 2 3 6 9" xfId="15420" xr:uid="{00000000-0005-0000-0000-00009F3B0000}"/>
    <cellStyle name="Note 9 2 3 6 9 2" xfId="15421" xr:uid="{00000000-0005-0000-0000-0000A03B0000}"/>
    <cellStyle name="Note 9 2 3 7" xfId="15422" xr:uid="{00000000-0005-0000-0000-0000A13B0000}"/>
    <cellStyle name="Note 9 2 3 7 2" xfId="15423" xr:uid="{00000000-0005-0000-0000-0000A23B0000}"/>
    <cellStyle name="Note 9 2 3 8" xfId="15424" xr:uid="{00000000-0005-0000-0000-0000A33B0000}"/>
    <cellStyle name="Note 9 2 3 8 2" xfId="15425" xr:uid="{00000000-0005-0000-0000-0000A43B0000}"/>
    <cellStyle name="Note 9 2 3 9" xfId="15426" xr:uid="{00000000-0005-0000-0000-0000A53B0000}"/>
    <cellStyle name="Note 9 2 3 9 2" xfId="15427" xr:uid="{00000000-0005-0000-0000-0000A63B0000}"/>
    <cellStyle name="Note 9 2 4" xfId="15428" xr:uid="{00000000-0005-0000-0000-0000A73B0000}"/>
    <cellStyle name="Note 9 2 4 10" xfId="15429" xr:uid="{00000000-0005-0000-0000-0000A83B0000}"/>
    <cellStyle name="Note 9 2 4 10 2" xfId="15430" xr:uid="{00000000-0005-0000-0000-0000A93B0000}"/>
    <cellStyle name="Note 9 2 4 11" xfId="15431" xr:uid="{00000000-0005-0000-0000-0000AA3B0000}"/>
    <cellStyle name="Note 9 2 4 11 2" xfId="15432" xr:uid="{00000000-0005-0000-0000-0000AB3B0000}"/>
    <cellStyle name="Note 9 2 4 12" xfId="15433" xr:uid="{00000000-0005-0000-0000-0000AC3B0000}"/>
    <cellStyle name="Note 9 2 4 12 2" xfId="15434" xr:uid="{00000000-0005-0000-0000-0000AD3B0000}"/>
    <cellStyle name="Note 9 2 4 13" xfId="15435" xr:uid="{00000000-0005-0000-0000-0000AE3B0000}"/>
    <cellStyle name="Note 9 2 4 13 2" xfId="15436" xr:uid="{00000000-0005-0000-0000-0000AF3B0000}"/>
    <cellStyle name="Note 9 2 4 14" xfId="15437" xr:uid="{00000000-0005-0000-0000-0000B03B0000}"/>
    <cellStyle name="Note 9 2 4 14 2" xfId="15438" xr:uid="{00000000-0005-0000-0000-0000B13B0000}"/>
    <cellStyle name="Note 9 2 4 15" xfId="15439" xr:uid="{00000000-0005-0000-0000-0000B23B0000}"/>
    <cellStyle name="Note 9 2 4 15 2" xfId="15440" xr:uid="{00000000-0005-0000-0000-0000B33B0000}"/>
    <cellStyle name="Note 9 2 4 16" xfId="15441" xr:uid="{00000000-0005-0000-0000-0000B43B0000}"/>
    <cellStyle name="Note 9 2 4 16 2" xfId="15442" xr:uid="{00000000-0005-0000-0000-0000B53B0000}"/>
    <cellStyle name="Note 9 2 4 17" xfId="15443" xr:uid="{00000000-0005-0000-0000-0000B63B0000}"/>
    <cellStyle name="Note 9 2 4 17 2" xfId="15444" xr:uid="{00000000-0005-0000-0000-0000B73B0000}"/>
    <cellStyle name="Note 9 2 4 18" xfId="15445" xr:uid="{00000000-0005-0000-0000-0000B83B0000}"/>
    <cellStyle name="Note 9 2 4 18 2" xfId="15446" xr:uid="{00000000-0005-0000-0000-0000B93B0000}"/>
    <cellStyle name="Note 9 2 4 19" xfId="15447" xr:uid="{00000000-0005-0000-0000-0000BA3B0000}"/>
    <cellStyle name="Note 9 2 4 19 2" xfId="15448" xr:uid="{00000000-0005-0000-0000-0000BB3B0000}"/>
    <cellStyle name="Note 9 2 4 2" xfId="15449" xr:uid="{00000000-0005-0000-0000-0000BC3B0000}"/>
    <cellStyle name="Note 9 2 4 2 10" xfId="15450" xr:uid="{00000000-0005-0000-0000-0000BD3B0000}"/>
    <cellStyle name="Note 9 2 4 2 10 2" xfId="15451" xr:uid="{00000000-0005-0000-0000-0000BE3B0000}"/>
    <cellStyle name="Note 9 2 4 2 11" xfId="15452" xr:uid="{00000000-0005-0000-0000-0000BF3B0000}"/>
    <cellStyle name="Note 9 2 4 2 11 2" xfId="15453" xr:uid="{00000000-0005-0000-0000-0000C03B0000}"/>
    <cellStyle name="Note 9 2 4 2 12" xfId="15454" xr:uid="{00000000-0005-0000-0000-0000C13B0000}"/>
    <cellStyle name="Note 9 2 4 2 12 2" xfId="15455" xr:uid="{00000000-0005-0000-0000-0000C23B0000}"/>
    <cellStyle name="Note 9 2 4 2 13" xfId="15456" xr:uid="{00000000-0005-0000-0000-0000C33B0000}"/>
    <cellStyle name="Note 9 2 4 2 13 2" xfId="15457" xr:uid="{00000000-0005-0000-0000-0000C43B0000}"/>
    <cellStyle name="Note 9 2 4 2 14" xfId="15458" xr:uid="{00000000-0005-0000-0000-0000C53B0000}"/>
    <cellStyle name="Note 9 2 4 2 14 2" xfId="15459" xr:uid="{00000000-0005-0000-0000-0000C63B0000}"/>
    <cellStyle name="Note 9 2 4 2 15" xfId="15460" xr:uid="{00000000-0005-0000-0000-0000C73B0000}"/>
    <cellStyle name="Note 9 2 4 2 15 2" xfId="15461" xr:uid="{00000000-0005-0000-0000-0000C83B0000}"/>
    <cellStyle name="Note 9 2 4 2 16" xfId="15462" xr:uid="{00000000-0005-0000-0000-0000C93B0000}"/>
    <cellStyle name="Note 9 2 4 2 16 2" xfId="15463" xr:uid="{00000000-0005-0000-0000-0000CA3B0000}"/>
    <cellStyle name="Note 9 2 4 2 17" xfId="15464" xr:uid="{00000000-0005-0000-0000-0000CB3B0000}"/>
    <cellStyle name="Note 9 2 4 2 17 2" xfId="15465" xr:uid="{00000000-0005-0000-0000-0000CC3B0000}"/>
    <cellStyle name="Note 9 2 4 2 18" xfId="15466" xr:uid="{00000000-0005-0000-0000-0000CD3B0000}"/>
    <cellStyle name="Note 9 2 4 2 18 2" xfId="15467" xr:uid="{00000000-0005-0000-0000-0000CE3B0000}"/>
    <cellStyle name="Note 9 2 4 2 19" xfId="15468" xr:uid="{00000000-0005-0000-0000-0000CF3B0000}"/>
    <cellStyle name="Note 9 2 4 2 2" xfId="15469" xr:uid="{00000000-0005-0000-0000-0000D03B0000}"/>
    <cellStyle name="Note 9 2 4 2 2 2" xfId="15470" xr:uid="{00000000-0005-0000-0000-0000D13B0000}"/>
    <cellStyle name="Note 9 2 4 2 3" xfId="15471" xr:uid="{00000000-0005-0000-0000-0000D23B0000}"/>
    <cellStyle name="Note 9 2 4 2 3 2" xfId="15472" xr:uid="{00000000-0005-0000-0000-0000D33B0000}"/>
    <cellStyle name="Note 9 2 4 2 4" xfId="15473" xr:uid="{00000000-0005-0000-0000-0000D43B0000}"/>
    <cellStyle name="Note 9 2 4 2 4 2" xfId="15474" xr:uid="{00000000-0005-0000-0000-0000D53B0000}"/>
    <cellStyle name="Note 9 2 4 2 5" xfId="15475" xr:uid="{00000000-0005-0000-0000-0000D63B0000}"/>
    <cellStyle name="Note 9 2 4 2 5 2" xfId="15476" xr:uid="{00000000-0005-0000-0000-0000D73B0000}"/>
    <cellStyle name="Note 9 2 4 2 6" xfId="15477" xr:uid="{00000000-0005-0000-0000-0000D83B0000}"/>
    <cellStyle name="Note 9 2 4 2 6 2" xfId="15478" xr:uid="{00000000-0005-0000-0000-0000D93B0000}"/>
    <cellStyle name="Note 9 2 4 2 7" xfId="15479" xr:uid="{00000000-0005-0000-0000-0000DA3B0000}"/>
    <cellStyle name="Note 9 2 4 2 7 2" xfId="15480" xr:uid="{00000000-0005-0000-0000-0000DB3B0000}"/>
    <cellStyle name="Note 9 2 4 2 8" xfId="15481" xr:uid="{00000000-0005-0000-0000-0000DC3B0000}"/>
    <cellStyle name="Note 9 2 4 2 8 2" xfId="15482" xr:uid="{00000000-0005-0000-0000-0000DD3B0000}"/>
    <cellStyle name="Note 9 2 4 2 9" xfId="15483" xr:uid="{00000000-0005-0000-0000-0000DE3B0000}"/>
    <cellStyle name="Note 9 2 4 2 9 2" xfId="15484" xr:uid="{00000000-0005-0000-0000-0000DF3B0000}"/>
    <cellStyle name="Note 9 2 4 20" xfId="15485" xr:uid="{00000000-0005-0000-0000-0000E03B0000}"/>
    <cellStyle name="Note 9 2 4 3" xfId="15486" xr:uid="{00000000-0005-0000-0000-0000E13B0000}"/>
    <cellStyle name="Note 9 2 4 3 10" xfId="15487" xr:uid="{00000000-0005-0000-0000-0000E23B0000}"/>
    <cellStyle name="Note 9 2 4 3 10 2" xfId="15488" xr:uid="{00000000-0005-0000-0000-0000E33B0000}"/>
    <cellStyle name="Note 9 2 4 3 11" xfId="15489" xr:uid="{00000000-0005-0000-0000-0000E43B0000}"/>
    <cellStyle name="Note 9 2 4 3 11 2" xfId="15490" xr:uid="{00000000-0005-0000-0000-0000E53B0000}"/>
    <cellStyle name="Note 9 2 4 3 12" xfId="15491" xr:uid="{00000000-0005-0000-0000-0000E63B0000}"/>
    <cellStyle name="Note 9 2 4 3 12 2" xfId="15492" xr:uid="{00000000-0005-0000-0000-0000E73B0000}"/>
    <cellStyle name="Note 9 2 4 3 13" xfId="15493" xr:uid="{00000000-0005-0000-0000-0000E83B0000}"/>
    <cellStyle name="Note 9 2 4 3 13 2" xfId="15494" xr:uid="{00000000-0005-0000-0000-0000E93B0000}"/>
    <cellStyle name="Note 9 2 4 3 14" xfId="15495" xr:uid="{00000000-0005-0000-0000-0000EA3B0000}"/>
    <cellStyle name="Note 9 2 4 3 14 2" xfId="15496" xr:uid="{00000000-0005-0000-0000-0000EB3B0000}"/>
    <cellStyle name="Note 9 2 4 3 15" xfId="15497" xr:uid="{00000000-0005-0000-0000-0000EC3B0000}"/>
    <cellStyle name="Note 9 2 4 3 15 2" xfId="15498" xr:uid="{00000000-0005-0000-0000-0000ED3B0000}"/>
    <cellStyle name="Note 9 2 4 3 16" xfId="15499" xr:uid="{00000000-0005-0000-0000-0000EE3B0000}"/>
    <cellStyle name="Note 9 2 4 3 16 2" xfId="15500" xr:uid="{00000000-0005-0000-0000-0000EF3B0000}"/>
    <cellStyle name="Note 9 2 4 3 17" xfId="15501" xr:uid="{00000000-0005-0000-0000-0000F03B0000}"/>
    <cellStyle name="Note 9 2 4 3 17 2" xfId="15502" xr:uid="{00000000-0005-0000-0000-0000F13B0000}"/>
    <cellStyle name="Note 9 2 4 3 18" xfId="15503" xr:uid="{00000000-0005-0000-0000-0000F23B0000}"/>
    <cellStyle name="Note 9 2 4 3 2" xfId="15504" xr:uid="{00000000-0005-0000-0000-0000F33B0000}"/>
    <cellStyle name="Note 9 2 4 3 2 2" xfId="15505" xr:uid="{00000000-0005-0000-0000-0000F43B0000}"/>
    <cellStyle name="Note 9 2 4 3 3" xfId="15506" xr:uid="{00000000-0005-0000-0000-0000F53B0000}"/>
    <cellStyle name="Note 9 2 4 3 3 2" xfId="15507" xr:uid="{00000000-0005-0000-0000-0000F63B0000}"/>
    <cellStyle name="Note 9 2 4 3 4" xfId="15508" xr:uid="{00000000-0005-0000-0000-0000F73B0000}"/>
    <cellStyle name="Note 9 2 4 3 4 2" xfId="15509" xr:uid="{00000000-0005-0000-0000-0000F83B0000}"/>
    <cellStyle name="Note 9 2 4 3 5" xfId="15510" xr:uid="{00000000-0005-0000-0000-0000F93B0000}"/>
    <cellStyle name="Note 9 2 4 3 5 2" xfId="15511" xr:uid="{00000000-0005-0000-0000-0000FA3B0000}"/>
    <cellStyle name="Note 9 2 4 3 6" xfId="15512" xr:uid="{00000000-0005-0000-0000-0000FB3B0000}"/>
    <cellStyle name="Note 9 2 4 3 6 2" xfId="15513" xr:uid="{00000000-0005-0000-0000-0000FC3B0000}"/>
    <cellStyle name="Note 9 2 4 3 7" xfId="15514" xr:uid="{00000000-0005-0000-0000-0000FD3B0000}"/>
    <cellStyle name="Note 9 2 4 3 7 2" xfId="15515" xr:uid="{00000000-0005-0000-0000-0000FE3B0000}"/>
    <cellStyle name="Note 9 2 4 3 8" xfId="15516" xr:uid="{00000000-0005-0000-0000-0000FF3B0000}"/>
    <cellStyle name="Note 9 2 4 3 8 2" xfId="15517" xr:uid="{00000000-0005-0000-0000-0000003C0000}"/>
    <cellStyle name="Note 9 2 4 3 9" xfId="15518" xr:uid="{00000000-0005-0000-0000-0000013C0000}"/>
    <cellStyle name="Note 9 2 4 3 9 2" xfId="15519" xr:uid="{00000000-0005-0000-0000-0000023C0000}"/>
    <cellStyle name="Note 9 2 4 4" xfId="15520" xr:uid="{00000000-0005-0000-0000-0000033C0000}"/>
    <cellStyle name="Note 9 2 4 4 10" xfId="15521" xr:uid="{00000000-0005-0000-0000-0000043C0000}"/>
    <cellStyle name="Note 9 2 4 4 10 2" xfId="15522" xr:uid="{00000000-0005-0000-0000-0000053C0000}"/>
    <cellStyle name="Note 9 2 4 4 11" xfId="15523" xr:uid="{00000000-0005-0000-0000-0000063C0000}"/>
    <cellStyle name="Note 9 2 4 4 11 2" xfId="15524" xr:uid="{00000000-0005-0000-0000-0000073C0000}"/>
    <cellStyle name="Note 9 2 4 4 12" xfId="15525" xr:uid="{00000000-0005-0000-0000-0000083C0000}"/>
    <cellStyle name="Note 9 2 4 4 12 2" xfId="15526" xr:uid="{00000000-0005-0000-0000-0000093C0000}"/>
    <cellStyle name="Note 9 2 4 4 13" xfId="15527" xr:uid="{00000000-0005-0000-0000-00000A3C0000}"/>
    <cellStyle name="Note 9 2 4 4 13 2" xfId="15528" xr:uid="{00000000-0005-0000-0000-00000B3C0000}"/>
    <cellStyle name="Note 9 2 4 4 14" xfId="15529" xr:uid="{00000000-0005-0000-0000-00000C3C0000}"/>
    <cellStyle name="Note 9 2 4 4 14 2" xfId="15530" xr:uid="{00000000-0005-0000-0000-00000D3C0000}"/>
    <cellStyle name="Note 9 2 4 4 15" xfId="15531" xr:uid="{00000000-0005-0000-0000-00000E3C0000}"/>
    <cellStyle name="Note 9 2 4 4 15 2" xfId="15532" xr:uid="{00000000-0005-0000-0000-00000F3C0000}"/>
    <cellStyle name="Note 9 2 4 4 16" xfId="15533" xr:uid="{00000000-0005-0000-0000-0000103C0000}"/>
    <cellStyle name="Note 9 2 4 4 2" xfId="15534" xr:uid="{00000000-0005-0000-0000-0000113C0000}"/>
    <cellStyle name="Note 9 2 4 4 2 2" xfId="15535" xr:uid="{00000000-0005-0000-0000-0000123C0000}"/>
    <cellStyle name="Note 9 2 4 4 3" xfId="15536" xr:uid="{00000000-0005-0000-0000-0000133C0000}"/>
    <cellStyle name="Note 9 2 4 4 3 2" xfId="15537" xr:uid="{00000000-0005-0000-0000-0000143C0000}"/>
    <cellStyle name="Note 9 2 4 4 4" xfId="15538" xr:uid="{00000000-0005-0000-0000-0000153C0000}"/>
    <cellStyle name="Note 9 2 4 4 4 2" xfId="15539" xr:uid="{00000000-0005-0000-0000-0000163C0000}"/>
    <cellStyle name="Note 9 2 4 4 5" xfId="15540" xr:uid="{00000000-0005-0000-0000-0000173C0000}"/>
    <cellStyle name="Note 9 2 4 4 5 2" xfId="15541" xr:uid="{00000000-0005-0000-0000-0000183C0000}"/>
    <cellStyle name="Note 9 2 4 4 6" xfId="15542" xr:uid="{00000000-0005-0000-0000-0000193C0000}"/>
    <cellStyle name="Note 9 2 4 4 6 2" xfId="15543" xr:uid="{00000000-0005-0000-0000-00001A3C0000}"/>
    <cellStyle name="Note 9 2 4 4 7" xfId="15544" xr:uid="{00000000-0005-0000-0000-00001B3C0000}"/>
    <cellStyle name="Note 9 2 4 4 7 2" xfId="15545" xr:uid="{00000000-0005-0000-0000-00001C3C0000}"/>
    <cellStyle name="Note 9 2 4 4 8" xfId="15546" xr:uid="{00000000-0005-0000-0000-00001D3C0000}"/>
    <cellStyle name="Note 9 2 4 4 8 2" xfId="15547" xr:uid="{00000000-0005-0000-0000-00001E3C0000}"/>
    <cellStyle name="Note 9 2 4 4 9" xfId="15548" xr:uid="{00000000-0005-0000-0000-00001F3C0000}"/>
    <cellStyle name="Note 9 2 4 4 9 2" xfId="15549" xr:uid="{00000000-0005-0000-0000-0000203C0000}"/>
    <cellStyle name="Note 9 2 4 5" xfId="15550" xr:uid="{00000000-0005-0000-0000-0000213C0000}"/>
    <cellStyle name="Note 9 2 4 5 10" xfId="15551" xr:uid="{00000000-0005-0000-0000-0000223C0000}"/>
    <cellStyle name="Note 9 2 4 5 10 2" xfId="15552" xr:uid="{00000000-0005-0000-0000-0000233C0000}"/>
    <cellStyle name="Note 9 2 4 5 11" xfId="15553" xr:uid="{00000000-0005-0000-0000-0000243C0000}"/>
    <cellStyle name="Note 9 2 4 5 11 2" xfId="15554" xr:uid="{00000000-0005-0000-0000-0000253C0000}"/>
    <cellStyle name="Note 9 2 4 5 12" xfId="15555" xr:uid="{00000000-0005-0000-0000-0000263C0000}"/>
    <cellStyle name="Note 9 2 4 5 12 2" xfId="15556" xr:uid="{00000000-0005-0000-0000-0000273C0000}"/>
    <cellStyle name="Note 9 2 4 5 13" xfId="15557" xr:uid="{00000000-0005-0000-0000-0000283C0000}"/>
    <cellStyle name="Note 9 2 4 5 13 2" xfId="15558" xr:uid="{00000000-0005-0000-0000-0000293C0000}"/>
    <cellStyle name="Note 9 2 4 5 14" xfId="15559" xr:uid="{00000000-0005-0000-0000-00002A3C0000}"/>
    <cellStyle name="Note 9 2 4 5 14 2" xfId="15560" xr:uid="{00000000-0005-0000-0000-00002B3C0000}"/>
    <cellStyle name="Note 9 2 4 5 15" xfId="15561" xr:uid="{00000000-0005-0000-0000-00002C3C0000}"/>
    <cellStyle name="Note 9 2 4 5 15 2" xfId="15562" xr:uid="{00000000-0005-0000-0000-00002D3C0000}"/>
    <cellStyle name="Note 9 2 4 5 16" xfId="15563" xr:uid="{00000000-0005-0000-0000-00002E3C0000}"/>
    <cellStyle name="Note 9 2 4 5 2" xfId="15564" xr:uid="{00000000-0005-0000-0000-00002F3C0000}"/>
    <cellStyle name="Note 9 2 4 5 2 2" xfId="15565" xr:uid="{00000000-0005-0000-0000-0000303C0000}"/>
    <cellStyle name="Note 9 2 4 5 3" xfId="15566" xr:uid="{00000000-0005-0000-0000-0000313C0000}"/>
    <cellStyle name="Note 9 2 4 5 3 2" xfId="15567" xr:uid="{00000000-0005-0000-0000-0000323C0000}"/>
    <cellStyle name="Note 9 2 4 5 4" xfId="15568" xr:uid="{00000000-0005-0000-0000-0000333C0000}"/>
    <cellStyle name="Note 9 2 4 5 4 2" xfId="15569" xr:uid="{00000000-0005-0000-0000-0000343C0000}"/>
    <cellStyle name="Note 9 2 4 5 5" xfId="15570" xr:uid="{00000000-0005-0000-0000-0000353C0000}"/>
    <cellStyle name="Note 9 2 4 5 5 2" xfId="15571" xr:uid="{00000000-0005-0000-0000-0000363C0000}"/>
    <cellStyle name="Note 9 2 4 5 6" xfId="15572" xr:uid="{00000000-0005-0000-0000-0000373C0000}"/>
    <cellStyle name="Note 9 2 4 5 6 2" xfId="15573" xr:uid="{00000000-0005-0000-0000-0000383C0000}"/>
    <cellStyle name="Note 9 2 4 5 7" xfId="15574" xr:uid="{00000000-0005-0000-0000-0000393C0000}"/>
    <cellStyle name="Note 9 2 4 5 7 2" xfId="15575" xr:uid="{00000000-0005-0000-0000-00003A3C0000}"/>
    <cellStyle name="Note 9 2 4 5 8" xfId="15576" xr:uid="{00000000-0005-0000-0000-00003B3C0000}"/>
    <cellStyle name="Note 9 2 4 5 8 2" xfId="15577" xr:uid="{00000000-0005-0000-0000-00003C3C0000}"/>
    <cellStyle name="Note 9 2 4 5 9" xfId="15578" xr:uid="{00000000-0005-0000-0000-00003D3C0000}"/>
    <cellStyle name="Note 9 2 4 5 9 2" xfId="15579" xr:uid="{00000000-0005-0000-0000-00003E3C0000}"/>
    <cellStyle name="Note 9 2 4 6" xfId="15580" xr:uid="{00000000-0005-0000-0000-00003F3C0000}"/>
    <cellStyle name="Note 9 2 4 6 10" xfId="15581" xr:uid="{00000000-0005-0000-0000-0000403C0000}"/>
    <cellStyle name="Note 9 2 4 6 10 2" xfId="15582" xr:uid="{00000000-0005-0000-0000-0000413C0000}"/>
    <cellStyle name="Note 9 2 4 6 11" xfId="15583" xr:uid="{00000000-0005-0000-0000-0000423C0000}"/>
    <cellStyle name="Note 9 2 4 6 11 2" xfId="15584" xr:uid="{00000000-0005-0000-0000-0000433C0000}"/>
    <cellStyle name="Note 9 2 4 6 12" xfId="15585" xr:uid="{00000000-0005-0000-0000-0000443C0000}"/>
    <cellStyle name="Note 9 2 4 6 12 2" xfId="15586" xr:uid="{00000000-0005-0000-0000-0000453C0000}"/>
    <cellStyle name="Note 9 2 4 6 13" xfId="15587" xr:uid="{00000000-0005-0000-0000-0000463C0000}"/>
    <cellStyle name="Note 9 2 4 6 13 2" xfId="15588" xr:uid="{00000000-0005-0000-0000-0000473C0000}"/>
    <cellStyle name="Note 9 2 4 6 14" xfId="15589" xr:uid="{00000000-0005-0000-0000-0000483C0000}"/>
    <cellStyle name="Note 9 2 4 6 14 2" xfId="15590" xr:uid="{00000000-0005-0000-0000-0000493C0000}"/>
    <cellStyle name="Note 9 2 4 6 15" xfId="15591" xr:uid="{00000000-0005-0000-0000-00004A3C0000}"/>
    <cellStyle name="Note 9 2 4 6 2" xfId="15592" xr:uid="{00000000-0005-0000-0000-00004B3C0000}"/>
    <cellStyle name="Note 9 2 4 6 2 2" xfId="15593" xr:uid="{00000000-0005-0000-0000-00004C3C0000}"/>
    <cellStyle name="Note 9 2 4 6 3" xfId="15594" xr:uid="{00000000-0005-0000-0000-00004D3C0000}"/>
    <cellStyle name="Note 9 2 4 6 3 2" xfId="15595" xr:uid="{00000000-0005-0000-0000-00004E3C0000}"/>
    <cellStyle name="Note 9 2 4 6 4" xfId="15596" xr:uid="{00000000-0005-0000-0000-00004F3C0000}"/>
    <cellStyle name="Note 9 2 4 6 4 2" xfId="15597" xr:uid="{00000000-0005-0000-0000-0000503C0000}"/>
    <cellStyle name="Note 9 2 4 6 5" xfId="15598" xr:uid="{00000000-0005-0000-0000-0000513C0000}"/>
    <cellStyle name="Note 9 2 4 6 5 2" xfId="15599" xr:uid="{00000000-0005-0000-0000-0000523C0000}"/>
    <cellStyle name="Note 9 2 4 6 6" xfId="15600" xr:uid="{00000000-0005-0000-0000-0000533C0000}"/>
    <cellStyle name="Note 9 2 4 6 6 2" xfId="15601" xr:uid="{00000000-0005-0000-0000-0000543C0000}"/>
    <cellStyle name="Note 9 2 4 6 7" xfId="15602" xr:uid="{00000000-0005-0000-0000-0000553C0000}"/>
    <cellStyle name="Note 9 2 4 6 7 2" xfId="15603" xr:uid="{00000000-0005-0000-0000-0000563C0000}"/>
    <cellStyle name="Note 9 2 4 6 8" xfId="15604" xr:uid="{00000000-0005-0000-0000-0000573C0000}"/>
    <cellStyle name="Note 9 2 4 6 8 2" xfId="15605" xr:uid="{00000000-0005-0000-0000-0000583C0000}"/>
    <cellStyle name="Note 9 2 4 6 9" xfId="15606" xr:uid="{00000000-0005-0000-0000-0000593C0000}"/>
    <cellStyle name="Note 9 2 4 6 9 2" xfId="15607" xr:uid="{00000000-0005-0000-0000-00005A3C0000}"/>
    <cellStyle name="Note 9 2 4 7" xfId="15608" xr:uid="{00000000-0005-0000-0000-00005B3C0000}"/>
    <cellStyle name="Note 9 2 4 7 2" xfId="15609" xr:uid="{00000000-0005-0000-0000-00005C3C0000}"/>
    <cellStyle name="Note 9 2 4 8" xfId="15610" xr:uid="{00000000-0005-0000-0000-00005D3C0000}"/>
    <cellStyle name="Note 9 2 4 8 2" xfId="15611" xr:uid="{00000000-0005-0000-0000-00005E3C0000}"/>
    <cellStyle name="Note 9 2 4 9" xfId="15612" xr:uid="{00000000-0005-0000-0000-00005F3C0000}"/>
    <cellStyle name="Note 9 2 4 9 2" xfId="15613" xr:uid="{00000000-0005-0000-0000-0000603C0000}"/>
    <cellStyle name="Note 9 2 5" xfId="15614" xr:uid="{00000000-0005-0000-0000-0000613C0000}"/>
    <cellStyle name="Note 9 2 5 10" xfId="15615" xr:uid="{00000000-0005-0000-0000-0000623C0000}"/>
    <cellStyle name="Note 9 2 5 10 2" xfId="15616" xr:uid="{00000000-0005-0000-0000-0000633C0000}"/>
    <cellStyle name="Note 9 2 5 11" xfId="15617" xr:uid="{00000000-0005-0000-0000-0000643C0000}"/>
    <cellStyle name="Note 9 2 5 11 2" xfId="15618" xr:uid="{00000000-0005-0000-0000-0000653C0000}"/>
    <cellStyle name="Note 9 2 5 12" xfId="15619" xr:uid="{00000000-0005-0000-0000-0000663C0000}"/>
    <cellStyle name="Note 9 2 5 12 2" xfId="15620" xr:uid="{00000000-0005-0000-0000-0000673C0000}"/>
    <cellStyle name="Note 9 2 5 13" xfId="15621" xr:uid="{00000000-0005-0000-0000-0000683C0000}"/>
    <cellStyle name="Note 9 2 5 13 2" xfId="15622" xr:uid="{00000000-0005-0000-0000-0000693C0000}"/>
    <cellStyle name="Note 9 2 5 14" xfId="15623" xr:uid="{00000000-0005-0000-0000-00006A3C0000}"/>
    <cellStyle name="Note 9 2 5 14 2" xfId="15624" xr:uid="{00000000-0005-0000-0000-00006B3C0000}"/>
    <cellStyle name="Note 9 2 5 15" xfId="15625" xr:uid="{00000000-0005-0000-0000-00006C3C0000}"/>
    <cellStyle name="Note 9 2 5 15 2" xfId="15626" xr:uid="{00000000-0005-0000-0000-00006D3C0000}"/>
    <cellStyle name="Note 9 2 5 16" xfId="15627" xr:uid="{00000000-0005-0000-0000-00006E3C0000}"/>
    <cellStyle name="Note 9 2 5 16 2" xfId="15628" xr:uid="{00000000-0005-0000-0000-00006F3C0000}"/>
    <cellStyle name="Note 9 2 5 17" xfId="15629" xr:uid="{00000000-0005-0000-0000-0000703C0000}"/>
    <cellStyle name="Note 9 2 5 17 2" xfId="15630" xr:uid="{00000000-0005-0000-0000-0000713C0000}"/>
    <cellStyle name="Note 9 2 5 18" xfId="15631" xr:uid="{00000000-0005-0000-0000-0000723C0000}"/>
    <cellStyle name="Note 9 2 5 18 2" xfId="15632" xr:uid="{00000000-0005-0000-0000-0000733C0000}"/>
    <cellStyle name="Note 9 2 5 19" xfId="15633" xr:uid="{00000000-0005-0000-0000-0000743C0000}"/>
    <cellStyle name="Note 9 2 5 2" xfId="15634" xr:uid="{00000000-0005-0000-0000-0000753C0000}"/>
    <cellStyle name="Note 9 2 5 2 10" xfId="15635" xr:uid="{00000000-0005-0000-0000-0000763C0000}"/>
    <cellStyle name="Note 9 2 5 2 10 2" xfId="15636" xr:uid="{00000000-0005-0000-0000-0000773C0000}"/>
    <cellStyle name="Note 9 2 5 2 11" xfId="15637" xr:uid="{00000000-0005-0000-0000-0000783C0000}"/>
    <cellStyle name="Note 9 2 5 2 11 2" xfId="15638" xr:uid="{00000000-0005-0000-0000-0000793C0000}"/>
    <cellStyle name="Note 9 2 5 2 12" xfId="15639" xr:uid="{00000000-0005-0000-0000-00007A3C0000}"/>
    <cellStyle name="Note 9 2 5 2 12 2" xfId="15640" xr:uid="{00000000-0005-0000-0000-00007B3C0000}"/>
    <cellStyle name="Note 9 2 5 2 13" xfId="15641" xr:uid="{00000000-0005-0000-0000-00007C3C0000}"/>
    <cellStyle name="Note 9 2 5 2 13 2" xfId="15642" xr:uid="{00000000-0005-0000-0000-00007D3C0000}"/>
    <cellStyle name="Note 9 2 5 2 14" xfId="15643" xr:uid="{00000000-0005-0000-0000-00007E3C0000}"/>
    <cellStyle name="Note 9 2 5 2 14 2" xfId="15644" xr:uid="{00000000-0005-0000-0000-00007F3C0000}"/>
    <cellStyle name="Note 9 2 5 2 15" xfId="15645" xr:uid="{00000000-0005-0000-0000-0000803C0000}"/>
    <cellStyle name="Note 9 2 5 2 15 2" xfId="15646" xr:uid="{00000000-0005-0000-0000-0000813C0000}"/>
    <cellStyle name="Note 9 2 5 2 16" xfId="15647" xr:uid="{00000000-0005-0000-0000-0000823C0000}"/>
    <cellStyle name="Note 9 2 5 2 16 2" xfId="15648" xr:uid="{00000000-0005-0000-0000-0000833C0000}"/>
    <cellStyle name="Note 9 2 5 2 17" xfId="15649" xr:uid="{00000000-0005-0000-0000-0000843C0000}"/>
    <cellStyle name="Note 9 2 5 2 17 2" xfId="15650" xr:uid="{00000000-0005-0000-0000-0000853C0000}"/>
    <cellStyle name="Note 9 2 5 2 18" xfId="15651" xr:uid="{00000000-0005-0000-0000-0000863C0000}"/>
    <cellStyle name="Note 9 2 5 2 2" xfId="15652" xr:uid="{00000000-0005-0000-0000-0000873C0000}"/>
    <cellStyle name="Note 9 2 5 2 2 2" xfId="15653" xr:uid="{00000000-0005-0000-0000-0000883C0000}"/>
    <cellStyle name="Note 9 2 5 2 3" xfId="15654" xr:uid="{00000000-0005-0000-0000-0000893C0000}"/>
    <cellStyle name="Note 9 2 5 2 3 2" xfId="15655" xr:uid="{00000000-0005-0000-0000-00008A3C0000}"/>
    <cellStyle name="Note 9 2 5 2 4" xfId="15656" xr:uid="{00000000-0005-0000-0000-00008B3C0000}"/>
    <cellStyle name="Note 9 2 5 2 4 2" xfId="15657" xr:uid="{00000000-0005-0000-0000-00008C3C0000}"/>
    <cellStyle name="Note 9 2 5 2 5" xfId="15658" xr:uid="{00000000-0005-0000-0000-00008D3C0000}"/>
    <cellStyle name="Note 9 2 5 2 5 2" xfId="15659" xr:uid="{00000000-0005-0000-0000-00008E3C0000}"/>
    <cellStyle name="Note 9 2 5 2 6" xfId="15660" xr:uid="{00000000-0005-0000-0000-00008F3C0000}"/>
    <cellStyle name="Note 9 2 5 2 6 2" xfId="15661" xr:uid="{00000000-0005-0000-0000-0000903C0000}"/>
    <cellStyle name="Note 9 2 5 2 7" xfId="15662" xr:uid="{00000000-0005-0000-0000-0000913C0000}"/>
    <cellStyle name="Note 9 2 5 2 7 2" xfId="15663" xr:uid="{00000000-0005-0000-0000-0000923C0000}"/>
    <cellStyle name="Note 9 2 5 2 8" xfId="15664" xr:uid="{00000000-0005-0000-0000-0000933C0000}"/>
    <cellStyle name="Note 9 2 5 2 8 2" xfId="15665" xr:uid="{00000000-0005-0000-0000-0000943C0000}"/>
    <cellStyle name="Note 9 2 5 2 9" xfId="15666" xr:uid="{00000000-0005-0000-0000-0000953C0000}"/>
    <cellStyle name="Note 9 2 5 2 9 2" xfId="15667" xr:uid="{00000000-0005-0000-0000-0000963C0000}"/>
    <cellStyle name="Note 9 2 5 3" xfId="15668" xr:uid="{00000000-0005-0000-0000-0000973C0000}"/>
    <cellStyle name="Note 9 2 5 3 10" xfId="15669" xr:uid="{00000000-0005-0000-0000-0000983C0000}"/>
    <cellStyle name="Note 9 2 5 3 10 2" xfId="15670" xr:uid="{00000000-0005-0000-0000-0000993C0000}"/>
    <cellStyle name="Note 9 2 5 3 11" xfId="15671" xr:uid="{00000000-0005-0000-0000-00009A3C0000}"/>
    <cellStyle name="Note 9 2 5 3 11 2" xfId="15672" xr:uid="{00000000-0005-0000-0000-00009B3C0000}"/>
    <cellStyle name="Note 9 2 5 3 12" xfId="15673" xr:uid="{00000000-0005-0000-0000-00009C3C0000}"/>
    <cellStyle name="Note 9 2 5 3 12 2" xfId="15674" xr:uid="{00000000-0005-0000-0000-00009D3C0000}"/>
    <cellStyle name="Note 9 2 5 3 13" xfId="15675" xr:uid="{00000000-0005-0000-0000-00009E3C0000}"/>
    <cellStyle name="Note 9 2 5 3 13 2" xfId="15676" xr:uid="{00000000-0005-0000-0000-00009F3C0000}"/>
    <cellStyle name="Note 9 2 5 3 14" xfId="15677" xr:uid="{00000000-0005-0000-0000-0000A03C0000}"/>
    <cellStyle name="Note 9 2 5 3 14 2" xfId="15678" xr:uid="{00000000-0005-0000-0000-0000A13C0000}"/>
    <cellStyle name="Note 9 2 5 3 15" xfId="15679" xr:uid="{00000000-0005-0000-0000-0000A23C0000}"/>
    <cellStyle name="Note 9 2 5 3 15 2" xfId="15680" xr:uid="{00000000-0005-0000-0000-0000A33C0000}"/>
    <cellStyle name="Note 9 2 5 3 16" xfId="15681" xr:uid="{00000000-0005-0000-0000-0000A43C0000}"/>
    <cellStyle name="Note 9 2 5 3 2" xfId="15682" xr:uid="{00000000-0005-0000-0000-0000A53C0000}"/>
    <cellStyle name="Note 9 2 5 3 2 2" xfId="15683" xr:uid="{00000000-0005-0000-0000-0000A63C0000}"/>
    <cellStyle name="Note 9 2 5 3 3" xfId="15684" xr:uid="{00000000-0005-0000-0000-0000A73C0000}"/>
    <cellStyle name="Note 9 2 5 3 3 2" xfId="15685" xr:uid="{00000000-0005-0000-0000-0000A83C0000}"/>
    <cellStyle name="Note 9 2 5 3 4" xfId="15686" xr:uid="{00000000-0005-0000-0000-0000A93C0000}"/>
    <cellStyle name="Note 9 2 5 3 4 2" xfId="15687" xr:uid="{00000000-0005-0000-0000-0000AA3C0000}"/>
    <cellStyle name="Note 9 2 5 3 5" xfId="15688" xr:uid="{00000000-0005-0000-0000-0000AB3C0000}"/>
    <cellStyle name="Note 9 2 5 3 5 2" xfId="15689" xr:uid="{00000000-0005-0000-0000-0000AC3C0000}"/>
    <cellStyle name="Note 9 2 5 3 6" xfId="15690" xr:uid="{00000000-0005-0000-0000-0000AD3C0000}"/>
    <cellStyle name="Note 9 2 5 3 6 2" xfId="15691" xr:uid="{00000000-0005-0000-0000-0000AE3C0000}"/>
    <cellStyle name="Note 9 2 5 3 7" xfId="15692" xr:uid="{00000000-0005-0000-0000-0000AF3C0000}"/>
    <cellStyle name="Note 9 2 5 3 7 2" xfId="15693" xr:uid="{00000000-0005-0000-0000-0000B03C0000}"/>
    <cellStyle name="Note 9 2 5 3 8" xfId="15694" xr:uid="{00000000-0005-0000-0000-0000B13C0000}"/>
    <cellStyle name="Note 9 2 5 3 8 2" xfId="15695" xr:uid="{00000000-0005-0000-0000-0000B23C0000}"/>
    <cellStyle name="Note 9 2 5 3 9" xfId="15696" xr:uid="{00000000-0005-0000-0000-0000B33C0000}"/>
    <cellStyle name="Note 9 2 5 3 9 2" xfId="15697" xr:uid="{00000000-0005-0000-0000-0000B43C0000}"/>
    <cellStyle name="Note 9 2 5 4" xfId="15698" xr:uid="{00000000-0005-0000-0000-0000B53C0000}"/>
    <cellStyle name="Note 9 2 5 4 10" xfId="15699" xr:uid="{00000000-0005-0000-0000-0000B63C0000}"/>
    <cellStyle name="Note 9 2 5 4 10 2" xfId="15700" xr:uid="{00000000-0005-0000-0000-0000B73C0000}"/>
    <cellStyle name="Note 9 2 5 4 11" xfId="15701" xr:uid="{00000000-0005-0000-0000-0000B83C0000}"/>
    <cellStyle name="Note 9 2 5 4 11 2" xfId="15702" xr:uid="{00000000-0005-0000-0000-0000B93C0000}"/>
    <cellStyle name="Note 9 2 5 4 12" xfId="15703" xr:uid="{00000000-0005-0000-0000-0000BA3C0000}"/>
    <cellStyle name="Note 9 2 5 4 12 2" xfId="15704" xr:uid="{00000000-0005-0000-0000-0000BB3C0000}"/>
    <cellStyle name="Note 9 2 5 4 13" xfId="15705" xr:uid="{00000000-0005-0000-0000-0000BC3C0000}"/>
    <cellStyle name="Note 9 2 5 4 13 2" xfId="15706" xr:uid="{00000000-0005-0000-0000-0000BD3C0000}"/>
    <cellStyle name="Note 9 2 5 4 14" xfId="15707" xr:uid="{00000000-0005-0000-0000-0000BE3C0000}"/>
    <cellStyle name="Note 9 2 5 4 14 2" xfId="15708" xr:uid="{00000000-0005-0000-0000-0000BF3C0000}"/>
    <cellStyle name="Note 9 2 5 4 15" xfId="15709" xr:uid="{00000000-0005-0000-0000-0000C03C0000}"/>
    <cellStyle name="Note 9 2 5 4 15 2" xfId="15710" xr:uid="{00000000-0005-0000-0000-0000C13C0000}"/>
    <cellStyle name="Note 9 2 5 4 16" xfId="15711" xr:uid="{00000000-0005-0000-0000-0000C23C0000}"/>
    <cellStyle name="Note 9 2 5 4 2" xfId="15712" xr:uid="{00000000-0005-0000-0000-0000C33C0000}"/>
    <cellStyle name="Note 9 2 5 4 2 2" xfId="15713" xr:uid="{00000000-0005-0000-0000-0000C43C0000}"/>
    <cellStyle name="Note 9 2 5 4 3" xfId="15714" xr:uid="{00000000-0005-0000-0000-0000C53C0000}"/>
    <cellStyle name="Note 9 2 5 4 3 2" xfId="15715" xr:uid="{00000000-0005-0000-0000-0000C63C0000}"/>
    <cellStyle name="Note 9 2 5 4 4" xfId="15716" xr:uid="{00000000-0005-0000-0000-0000C73C0000}"/>
    <cellStyle name="Note 9 2 5 4 4 2" xfId="15717" xr:uid="{00000000-0005-0000-0000-0000C83C0000}"/>
    <cellStyle name="Note 9 2 5 4 5" xfId="15718" xr:uid="{00000000-0005-0000-0000-0000C93C0000}"/>
    <cellStyle name="Note 9 2 5 4 5 2" xfId="15719" xr:uid="{00000000-0005-0000-0000-0000CA3C0000}"/>
    <cellStyle name="Note 9 2 5 4 6" xfId="15720" xr:uid="{00000000-0005-0000-0000-0000CB3C0000}"/>
    <cellStyle name="Note 9 2 5 4 6 2" xfId="15721" xr:uid="{00000000-0005-0000-0000-0000CC3C0000}"/>
    <cellStyle name="Note 9 2 5 4 7" xfId="15722" xr:uid="{00000000-0005-0000-0000-0000CD3C0000}"/>
    <cellStyle name="Note 9 2 5 4 7 2" xfId="15723" xr:uid="{00000000-0005-0000-0000-0000CE3C0000}"/>
    <cellStyle name="Note 9 2 5 4 8" xfId="15724" xr:uid="{00000000-0005-0000-0000-0000CF3C0000}"/>
    <cellStyle name="Note 9 2 5 4 8 2" xfId="15725" xr:uid="{00000000-0005-0000-0000-0000D03C0000}"/>
    <cellStyle name="Note 9 2 5 4 9" xfId="15726" xr:uid="{00000000-0005-0000-0000-0000D13C0000}"/>
    <cellStyle name="Note 9 2 5 4 9 2" xfId="15727" xr:uid="{00000000-0005-0000-0000-0000D23C0000}"/>
    <cellStyle name="Note 9 2 5 5" xfId="15728" xr:uid="{00000000-0005-0000-0000-0000D33C0000}"/>
    <cellStyle name="Note 9 2 5 5 10" xfId="15729" xr:uid="{00000000-0005-0000-0000-0000D43C0000}"/>
    <cellStyle name="Note 9 2 5 5 10 2" xfId="15730" xr:uid="{00000000-0005-0000-0000-0000D53C0000}"/>
    <cellStyle name="Note 9 2 5 5 11" xfId="15731" xr:uid="{00000000-0005-0000-0000-0000D63C0000}"/>
    <cellStyle name="Note 9 2 5 5 11 2" xfId="15732" xr:uid="{00000000-0005-0000-0000-0000D73C0000}"/>
    <cellStyle name="Note 9 2 5 5 12" xfId="15733" xr:uid="{00000000-0005-0000-0000-0000D83C0000}"/>
    <cellStyle name="Note 9 2 5 5 12 2" xfId="15734" xr:uid="{00000000-0005-0000-0000-0000D93C0000}"/>
    <cellStyle name="Note 9 2 5 5 13" xfId="15735" xr:uid="{00000000-0005-0000-0000-0000DA3C0000}"/>
    <cellStyle name="Note 9 2 5 5 13 2" xfId="15736" xr:uid="{00000000-0005-0000-0000-0000DB3C0000}"/>
    <cellStyle name="Note 9 2 5 5 14" xfId="15737" xr:uid="{00000000-0005-0000-0000-0000DC3C0000}"/>
    <cellStyle name="Note 9 2 5 5 14 2" xfId="15738" xr:uid="{00000000-0005-0000-0000-0000DD3C0000}"/>
    <cellStyle name="Note 9 2 5 5 15" xfId="15739" xr:uid="{00000000-0005-0000-0000-0000DE3C0000}"/>
    <cellStyle name="Note 9 2 5 5 2" xfId="15740" xr:uid="{00000000-0005-0000-0000-0000DF3C0000}"/>
    <cellStyle name="Note 9 2 5 5 2 2" xfId="15741" xr:uid="{00000000-0005-0000-0000-0000E03C0000}"/>
    <cellStyle name="Note 9 2 5 5 3" xfId="15742" xr:uid="{00000000-0005-0000-0000-0000E13C0000}"/>
    <cellStyle name="Note 9 2 5 5 3 2" xfId="15743" xr:uid="{00000000-0005-0000-0000-0000E23C0000}"/>
    <cellStyle name="Note 9 2 5 5 4" xfId="15744" xr:uid="{00000000-0005-0000-0000-0000E33C0000}"/>
    <cellStyle name="Note 9 2 5 5 4 2" xfId="15745" xr:uid="{00000000-0005-0000-0000-0000E43C0000}"/>
    <cellStyle name="Note 9 2 5 5 5" xfId="15746" xr:uid="{00000000-0005-0000-0000-0000E53C0000}"/>
    <cellStyle name="Note 9 2 5 5 5 2" xfId="15747" xr:uid="{00000000-0005-0000-0000-0000E63C0000}"/>
    <cellStyle name="Note 9 2 5 5 6" xfId="15748" xr:uid="{00000000-0005-0000-0000-0000E73C0000}"/>
    <cellStyle name="Note 9 2 5 5 6 2" xfId="15749" xr:uid="{00000000-0005-0000-0000-0000E83C0000}"/>
    <cellStyle name="Note 9 2 5 5 7" xfId="15750" xr:uid="{00000000-0005-0000-0000-0000E93C0000}"/>
    <cellStyle name="Note 9 2 5 5 7 2" xfId="15751" xr:uid="{00000000-0005-0000-0000-0000EA3C0000}"/>
    <cellStyle name="Note 9 2 5 5 8" xfId="15752" xr:uid="{00000000-0005-0000-0000-0000EB3C0000}"/>
    <cellStyle name="Note 9 2 5 5 8 2" xfId="15753" xr:uid="{00000000-0005-0000-0000-0000EC3C0000}"/>
    <cellStyle name="Note 9 2 5 5 9" xfId="15754" xr:uid="{00000000-0005-0000-0000-0000ED3C0000}"/>
    <cellStyle name="Note 9 2 5 5 9 2" xfId="15755" xr:uid="{00000000-0005-0000-0000-0000EE3C0000}"/>
    <cellStyle name="Note 9 2 5 6" xfId="15756" xr:uid="{00000000-0005-0000-0000-0000EF3C0000}"/>
    <cellStyle name="Note 9 2 5 6 2" xfId="15757" xr:uid="{00000000-0005-0000-0000-0000F03C0000}"/>
    <cellStyle name="Note 9 2 5 7" xfId="15758" xr:uid="{00000000-0005-0000-0000-0000F13C0000}"/>
    <cellStyle name="Note 9 2 5 7 2" xfId="15759" xr:uid="{00000000-0005-0000-0000-0000F23C0000}"/>
    <cellStyle name="Note 9 2 5 8" xfId="15760" xr:uid="{00000000-0005-0000-0000-0000F33C0000}"/>
    <cellStyle name="Note 9 2 5 8 2" xfId="15761" xr:uid="{00000000-0005-0000-0000-0000F43C0000}"/>
    <cellStyle name="Note 9 2 5 9" xfId="15762" xr:uid="{00000000-0005-0000-0000-0000F53C0000}"/>
    <cellStyle name="Note 9 2 5 9 2" xfId="15763" xr:uid="{00000000-0005-0000-0000-0000F63C0000}"/>
    <cellStyle name="Note 9 2 6" xfId="15764" xr:uid="{00000000-0005-0000-0000-0000F73C0000}"/>
    <cellStyle name="Note 9 2 6 10" xfId="15765" xr:uid="{00000000-0005-0000-0000-0000F83C0000}"/>
    <cellStyle name="Note 9 2 6 10 2" xfId="15766" xr:uid="{00000000-0005-0000-0000-0000F93C0000}"/>
    <cellStyle name="Note 9 2 6 11" xfId="15767" xr:uid="{00000000-0005-0000-0000-0000FA3C0000}"/>
    <cellStyle name="Note 9 2 6 11 2" xfId="15768" xr:uid="{00000000-0005-0000-0000-0000FB3C0000}"/>
    <cellStyle name="Note 9 2 6 12" xfId="15769" xr:uid="{00000000-0005-0000-0000-0000FC3C0000}"/>
    <cellStyle name="Note 9 2 6 12 2" xfId="15770" xr:uid="{00000000-0005-0000-0000-0000FD3C0000}"/>
    <cellStyle name="Note 9 2 6 13" xfId="15771" xr:uid="{00000000-0005-0000-0000-0000FE3C0000}"/>
    <cellStyle name="Note 9 2 6 13 2" xfId="15772" xr:uid="{00000000-0005-0000-0000-0000FF3C0000}"/>
    <cellStyle name="Note 9 2 6 14" xfId="15773" xr:uid="{00000000-0005-0000-0000-0000003D0000}"/>
    <cellStyle name="Note 9 2 6 14 2" xfId="15774" xr:uid="{00000000-0005-0000-0000-0000013D0000}"/>
    <cellStyle name="Note 9 2 6 15" xfId="15775" xr:uid="{00000000-0005-0000-0000-0000023D0000}"/>
    <cellStyle name="Note 9 2 6 15 2" xfId="15776" xr:uid="{00000000-0005-0000-0000-0000033D0000}"/>
    <cellStyle name="Note 9 2 6 16" xfId="15777" xr:uid="{00000000-0005-0000-0000-0000043D0000}"/>
    <cellStyle name="Note 9 2 6 16 2" xfId="15778" xr:uid="{00000000-0005-0000-0000-0000053D0000}"/>
    <cellStyle name="Note 9 2 6 17" xfId="15779" xr:uid="{00000000-0005-0000-0000-0000063D0000}"/>
    <cellStyle name="Note 9 2 6 17 2" xfId="15780" xr:uid="{00000000-0005-0000-0000-0000073D0000}"/>
    <cellStyle name="Note 9 2 6 18" xfId="15781" xr:uid="{00000000-0005-0000-0000-0000083D0000}"/>
    <cellStyle name="Note 9 2 6 18 2" xfId="15782" xr:uid="{00000000-0005-0000-0000-0000093D0000}"/>
    <cellStyle name="Note 9 2 6 19" xfId="15783" xr:uid="{00000000-0005-0000-0000-00000A3D0000}"/>
    <cellStyle name="Note 9 2 6 2" xfId="15784" xr:uid="{00000000-0005-0000-0000-00000B3D0000}"/>
    <cellStyle name="Note 9 2 6 2 10" xfId="15785" xr:uid="{00000000-0005-0000-0000-00000C3D0000}"/>
    <cellStyle name="Note 9 2 6 2 10 2" xfId="15786" xr:uid="{00000000-0005-0000-0000-00000D3D0000}"/>
    <cellStyle name="Note 9 2 6 2 11" xfId="15787" xr:uid="{00000000-0005-0000-0000-00000E3D0000}"/>
    <cellStyle name="Note 9 2 6 2 11 2" xfId="15788" xr:uid="{00000000-0005-0000-0000-00000F3D0000}"/>
    <cellStyle name="Note 9 2 6 2 12" xfId="15789" xr:uid="{00000000-0005-0000-0000-0000103D0000}"/>
    <cellStyle name="Note 9 2 6 2 12 2" xfId="15790" xr:uid="{00000000-0005-0000-0000-0000113D0000}"/>
    <cellStyle name="Note 9 2 6 2 13" xfId="15791" xr:uid="{00000000-0005-0000-0000-0000123D0000}"/>
    <cellStyle name="Note 9 2 6 2 13 2" xfId="15792" xr:uid="{00000000-0005-0000-0000-0000133D0000}"/>
    <cellStyle name="Note 9 2 6 2 14" xfId="15793" xr:uid="{00000000-0005-0000-0000-0000143D0000}"/>
    <cellStyle name="Note 9 2 6 2 14 2" xfId="15794" xr:uid="{00000000-0005-0000-0000-0000153D0000}"/>
    <cellStyle name="Note 9 2 6 2 15" xfId="15795" xr:uid="{00000000-0005-0000-0000-0000163D0000}"/>
    <cellStyle name="Note 9 2 6 2 15 2" xfId="15796" xr:uid="{00000000-0005-0000-0000-0000173D0000}"/>
    <cellStyle name="Note 9 2 6 2 16" xfId="15797" xr:uid="{00000000-0005-0000-0000-0000183D0000}"/>
    <cellStyle name="Note 9 2 6 2 16 2" xfId="15798" xr:uid="{00000000-0005-0000-0000-0000193D0000}"/>
    <cellStyle name="Note 9 2 6 2 17" xfId="15799" xr:uid="{00000000-0005-0000-0000-00001A3D0000}"/>
    <cellStyle name="Note 9 2 6 2 17 2" xfId="15800" xr:uid="{00000000-0005-0000-0000-00001B3D0000}"/>
    <cellStyle name="Note 9 2 6 2 18" xfId="15801" xr:uid="{00000000-0005-0000-0000-00001C3D0000}"/>
    <cellStyle name="Note 9 2 6 2 2" xfId="15802" xr:uid="{00000000-0005-0000-0000-00001D3D0000}"/>
    <cellStyle name="Note 9 2 6 2 2 2" xfId="15803" xr:uid="{00000000-0005-0000-0000-00001E3D0000}"/>
    <cellStyle name="Note 9 2 6 2 3" xfId="15804" xr:uid="{00000000-0005-0000-0000-00001F3D0000}"/>
    <cellStyle name="Note 9 2 6 2 3 2" xfId="15805" xr:uid="{00000000-0005-0000-0000-0000203D0000}"/>
    <cellStyle name="Note 9 2 6 2 4" xfId="15806" xr:uid="{00000000-0005-0000-0000-0000213D0000}"/>
    <cellStyle name="Note 9 2 6 2 4 2" xfId="15807" xr:uid="{00000000-0005-0000-0000-0000223D0000}"/>
    <cellStyle name="Note 9 2 6 2 5" xfId="15808" xr:uid="{00000000-0005-0000-0000-0000233D0000}"/>
    <cellStyle name="Note 9 2 6 2 5 2" xfId="15809" xr:uid="{00000000-0005-0000-0000-0000243D0000}"/>
    <cellStyle name="Note 9 2 6 2 6" xfId="15810" xr:uid="{00000000-0005-0000-0000-0000253D0000}"/>
    <cellStyle name="Note 9 2 6 2 6 2" xfId="15811" xr:uid="{00000000-0005-0000-0000-0000263D0000}"/>
    <cellStyle name="Note 9 2 6 2 7" xfId="15812" xr:uid="{00000000-0005-0000-0000-0000273D0000}"/>
    <cellStyle name="Note 9 2 6 2 7 2" xfId="15813" xr:uid="{00000000-0005-0000-0000-0000283D0000}"/>
    <cellStyle name="Note 9 2 6 2 8" xfId="15814" xr:uid="{00000000-0005-0000-0000-0000293D0000}"/>
    <cellStyle name="Note 9 2 6 2 8 2" xfId="15815" xr:uid="{00000000-0005-0000-0000-00002A3D0000}"/>
    <cellStyle name="Note 9 2 6 2 9" xfId="15816" xr:uid="{00000000-0005-0000-0000-00002B3D0000}"/>
    <cellStyle name="Note 9 2 6 2 9 2" xfId="15817" xr:uid="{00000000-0005-0000-0000-00002C3D0000}"/>
    <cellStyle name="Note 9 2 6 3" xfId="15818" xr:uid="{00000000-0005-0000-0000-00002D3D0000}"/>
    <cellStyle name="Note 9 2 6 3 10" xfId="15819" xr:uid="{00000000-0005-0000-0000-00002E3D0000}"/>
    <cellStyle name="Note 9 2 6 3 10 2" xfId="15820" xr:uid="{00000000-0005-0000-0000-00002F3D0000}"/>
    <cellStyle name="Note 9 2 6 3 11" xfId="15821" xr:uid="{00000000-0005-0000-0000-0000303D0000}"/>
    <cellStyle name="Note 9 2 6 3 11 2" xfId="15822" xr:uid="{00000000-0005-0000-0000-0000313D0000}"/>
    <cellStyle name="Note 9 2 6 3 12" xfId="15823" xr:uid="{00000000-0005-0000-0000-0000323D0000}"/>
    <cellStyle name="Note 9 2 6 3 12 2" xfId="15824" xr:uid="{00000000-0005-0000-0000-0000333D0000}"/>
    <cellStyle name="Note 9 2 6 3 13" xfId="15825" xr:uid="{00000000-0005-0000-0000-0000343D0000}"/>
    <cellStyle name="Note 9 2 6 3 13 2" xfId="15826" xr:uid="{00000000-0005-0000-0000-0000353D0000}"/>
    <cellStyle name="Note 9 2 6 3 14" xfId="15827" xr:uid="{00000000-0005-0000-0000-0000363D0000}"/>
    <cellStyle name="Note 9 2 6 3 14 2" xfId="15828" xr:uid="{00000000-0005-0000-0000-0000373D0000}"/>
    <cellStyle name="Note 9 2 6 3 15" xfId="15829" xr:uid="{00000000-0005-0000-0000-0000383D0000}"/>
    <cellStyle name="Note 9 2 6 3 15 2" xfId="15830" xr:uid="{00000000-0005-0000-0000-0000393D0000}"/>
    <cellStyle name="Note 9 2 6 3 16" xfId="15831" xr:uid="{00000000-0005-0000-0000-00003A3D0000}"/>
    <cellStyle name="Note 9 2 6 3 2" xfId="15832" xr:uid="{00000000-0005-0000-0000-00003B3D0000}"/>
    <cellStyle name="Note 9 2 6 3 2 2" xfId="15833" xr:uid="{00000000-0005-0000-0000-00003C3D0000}"/>
    <cellStyle name="Note 9 2 6 3 3" xfId="15834" xr:uid="{00000000-0005-0000-0000-00003D3D0000}"/>
    <cellStyle name="Note 9 2 6 3 3 2" xfId="15835" xr:uid="{00000000-0005-0000-0000-00003E3D0000}"/>
    <cellStyle name="Note 9 2 6 3 4" xfId="15836" xr:uid="{00000000-0005-0000-0000-00003F3D0000}"/>
    <cellStyle name="Note 9 2 6 3 4 2" xfId="15837" xr:uid="{00000000-0005-0000-0000-0000403D0000}"/>
    <cellStyle name="Note 9 2 6 3 5" xfId="15838" xr:uid="{00000000-0005-0000-0000-0000413D0000}"/>
    <cellStyle name="Note 9 2 6 3 5 2" xfId="15839" xr:uid="{00000000-0005-0000-0000-0000423D0000}"/>
    <cellStyle name="Note 9 2 6 3 6" xfId="15840" xr:uid="{00000000-0005-0000-0000-0000433D0000}"/>
    <cellStyle name="Note 9 2 6 3 6 2" xfId="15841" xr:uid="{00000000-0005-0000-0000-0000443D0000}"/>
    <cellStyle name="Note 9 2 6 3 7" xfId="15842" xr:uid="{00000000-0005-0000-0000-0000453D0000}"/>
    <cellStyle name="Note 9 2 6 3 7 2" xfId="15843" xr:uid="{00000000-0005-0000-0000-0000463D0000}"/>
    <cellStyle name="Note 9 2 6 3 8" xfId="15844" xr:uid="{00000000-0005-0000-0000-0000473D0000}"/>
    <cellStyle name="Note 9 2 6 3 8 2" xfId="15845" xr:uid="{00000000-0005-0000-0000-0000483D0000}"/>
    <cellStyle name="Note 9 2 6 3 9" xfId="15846" xr:uid="{00000000-0005-0000-0000-0000493D0000}"/>
    <cellStyle name="Note 9 2 6 3 9 2" xfId="15847" xr:uid="{00000000-0005-0000-0000-00004A3D0000}"/>
    <cellStyle name="Note 9 2 6 4" xfId="15848" xr:uid="{00000000-0005-0000-0000-00004B3D0000}"/>
    <cellStyle name="Note 9 2 6 4 10" xfId="15849" xr:uid="{00000000-0005-0000-0000-00004C3D0000}"/>
    <cellStyle name="Note 9 2 6 4 10 2" xfId="15850" xr:uid="{00000000-0005-0000-0000-00004D3D0000}"/>
    <cellStyle name="Note 9 2 6 4 11" xfId="15851" xr:uid="{00000000-0005-0000-0000-00004E3D0000}"/>
    <cellStyle name="Note 9 2 6 4 11 2" xfId="15852" xr:uid="{00000000-0005-0000-0000-00004F3D0000}"/>
    <cellStyle name="Note 9 2 6 4 12" xfId="15853" xr:uid="{00000000-0005-0000-0000-0000503D0000}"/>
    <cellStyle name="Note 9 2 6 4 12 2" xfId="15854" xr:uid="{00000000-0005-0000-0000-0000513D0000}"/>
    <cellStyle name="Note 9 2 6 4 13" xfId="15855" xr:uid="{00000000-0005-0000-0000-0000523D0000}"/>
    <cellStyle name="Note 9 2 6 4 13 2" xfId="15856" xr:uid="{00000000-0005-0000-0000-0000533D0000}"/>
    <cellStyle name="Note 9 2 6 4 14" xfId="15857" xr:uid="{00000000-0005-0000-0000-0000543D0000}"/>
    <cellStyle name="Note 9 2 6 4 14 2" xfId="15858" xr:uid="{00000000-0005-0000-0000-0000553D0000}"/>
    <cellStyle name="Note 9 2 6 4 15" xfId="15859" xr:uid="{00000000-0005-0000-0000-0000563D0000}"/>
    <cellStyle name="Note 9 2 6 4 15 2" xfId="15860" xr:uid="{00000000-0005-0000-0000-0000573D0000}"/>
    <cellStyle name="Note 9 2 6 4 16" xfId="15861" xr:uid="{00000000-0005-0000-0000-0000583D0000}"/>
    <cellStyle name="Note 9 2 6 4 2" xfId="15862" xr:uid="{00000000-0005-0000-0000-0000593D0000}"/>
    <cellStyle name="Note 9 2 6 4 2 2" xfId="15863" xr:uid="{00000000-0005-0000-0000-00005A3D0000}"/>
    <cellStyle name="Note 9 2 6 4 3" xfId="15864" xr:uid="{00000000-0005-0000-0000-00005B3D0000}"/>
    <cellStyle name="Note 9 2 6 4 3 2" xfId="15865" xr:uid="{00000000-0005-0000-0000-00005C3D0000}"/>
    <cellStyle name="Note 9 2 6 4 4" xfId="15866" xr:uid="{00000000-0005-0000-0000-00005D3D0000}"/>
    <cellStyle name="Note 9 2 6 4 4 2" xfId="15867" xr:uid="{00000000-0005-0000-0000-00005E3D0000}"/>
    <cellStyle name="Note 9 2 6 4 5" xfId="15868" xr:uid="{00000000-0005-0000-0000-00005F3D0000}"/>
    <cellStyle name="Note 9 2 6 4 5 2" xfId="15869" xr:uid="{00000000-0005-0000-0000-0000603D0000}"/>
    <cellStyle name="Note 9 2 6 4 6" xfId="15870" xr:uid="{00000000-0005-0000-0000-0000613D0000}"/>
    <cellStyle name="Note 9 2 6 4 6 2" xfId="15871" xr:uid="{00000000-0005-0000-0000-0000623D0000}"/>
    <cellStyle name="Note 9 2 6 4 7" xfId="15872" xr:uid="{00000000-0005-0000-0000-0000633D0000}"/>
    <cellStyle name="Note 9 2 6 4 7 2" xfId="15873" xr:uid="{00000000-0005-0000-0000-0000643D0000}"/>
    <cellStyle name="Note 9 2 6 4 8" xfId="15874" xr:uid="{00000000-0005-0000-0000-0000653D0000}"/>
    <cellStyle name="Note 9 2 6 4 8 2" xfId="15875" xr:uid="{00000000-0005-0000-0000-0000663D0000}"/>
    <cellStyle name="Note 9 2 6 4 9" xfId="15876" xr:uid="{00000000-0005-0000-0000-0000673D0000}"/>
    <cellStyle name="Note 9 2 6 4 9 2" xfId="15877" xr:uid="{00000000-0005-0000-0000-0000683D0000}"/>
    <cellStyle name="Note 9 2 6 5" xfId="15878" xr:uid="{00000000-0005-0000-0000-0000693D0000}"/>
    <cellStyle name="Note 9 2 6 5 10" xfId="15879" xr:uid="{00000000-0005-0000-0000-00006A3D0000}"/>
    <cellStyle name="Note 9 2 6 5 10 2" xfId="15880" xr:uid="{00000000-0005-0000-0000-00006B3D0000}"/>
    <cellStyle name="Note 9 2 6 5 11" xfId="15881" xr:uid="{00000000-0005-0000-0000-00006C3D0000}"/>
    <cellStyle name="Note 9 2 6 5 11 2" xfId="15882" xr:uid="{00000000-0005-0000-0000-00006D3D0000}"/>
    <cellStyle name="Note 9 2 6 5 12" xfId="15883" xr:uid="{00000000-0005-0000-0000-00006E3D0000}"/>
    <cellStyle name="Note 9 2 6 5 12 2" xfId="15884" xr:uid="{00000000-0005-0000-0000-00006F3D0000}"/>
    <cellStyle name="Note 9 2 6 5 13" xfId="15885" xr:uid="{00000000-0005-0000-0000-0000703D0000}"/>
    <cellStyle name="Note 9 2 6 5 13 2" xfId="15886" xr:uid="{00000000-0005-0000-0000-0000713D0000}"/>
    <cellStyle name="Note 9 2 6 5 14" xfId="15887" xr:uid="{00000000-0005-0000-0000-0000723D0000}"/>
    <cellStyle name="Note 9 2 6 5 14 2" xfId="15888" xr:uid="{00000000-0005-0000-0000-0000733D0000}"/>
    <cellStyle name="Note 9 2 6 5 15" xfId="15889" xr:uid="{00000000-0005-0000-0000-0000743D0000}"/>
    <cellStyle name="Note 9 2 6 5 2" xfId="15890" xr:uid="{00000000-0005-0000-0000-0000753D0000}"/>
    <cellStyle name="Note 9 2 6 5 2 2" xfId="15891" xr:uid="{00000000-0005-0000-0000-0000763D0000}"/>
    <cellStyle name="Note 9 2 6 5 3" xfId="15892" xr:uid="{00000000-0005-0000-0000-0000773D0000}"/>
    <cellStyle name="Note 9 2 6 5 3 2" xfId="15893" xr:uid="{00000000-0005-0000-0000-0000783D0000}"/>
    <cellStyle name="Note 9 2 6 5 4" xfId="15894" xr:uid="{00000000-0005-0000-0000-0000793D0000}"/>
    <cellStyle name="Note 9 2 6 5 4 2" xfId="15895" xr:uid="{00000000-0005-0000-0000-00007A3D0000}"/>
    <cellStyle name="Note 9 2 6 5 5" xfId="15896" xr:uid="{00000000-0005-0000-0000-00007B3D0000}"/>
    <cellStyle name="Note 9 2 6 5 5 2" xfId="15897" xr:uid="{00000000-0005-0000-0000-00007C3D0000}"/>
    <cellStyle name="Note 9 2 6 5 6" xfId="15898" xr:uid="{00000000-0005-0000-0000-00007D3D0000}"/>
    <cellStyle name="Note 9 2 6 5 6 2" xfId="15899" xr:uid="{00000000-0005-0000-0000-00007E3D0000}"/>
    <cellStyle name="Note 9 2 6 5 7" xfId="15900" xr:uid="{00000000-0005-0000-0000-00007F3D0000}"/>
    <cellStyle name="Note 9 2 6 5 7 2" xfId="15901" xr:uid="{00000000-0005-0000-0000-0000803D0000}"/>
    <cellStyle name="Note 9 2 6 5 8" xfId="15902" xr:uid="{00000000-0005-0000-0000-0000813D0000}"/>
    <cellStyle name="Note 9 2 6 5 8 2" xfId="15903" xr:uid="{00000000-0005-0000-0000-0000823D0000}"/>
    <cellStyle name="Note 9 2 6 5 9" xfId="15904" xr:uid="{00000000-0005-0000-0000-0000833D0000}"/>
    <cellStyle name="Note 9 2 6 5 9 2" xfId="15905" xr:uid="{00000000-0005-0000-0000-0000843D0000}"/>
    <cellStyle name="Note 9 2 6 6" xfId="15906" xr:uid="{00000000-0005-0000-0000-0000853D0000}"/>
    <cellStyle name="Note 9 2 6 6 2" xfId="15907" xr:uid="{00000000-0005-0000-0000-0000863D0000}"/>
    <cellStyle name="Note 9 2 6 7" xfId="15908" xr:uid="{00000000-0005-0000-0000-0000873D0000}"/>
    <cellStyle name="Note 9 2 6 7 2" xfId="15909" xr:uid="{00000000-0005-0000-0000-0000883D0000}"/>
    <cellStyle name="Note 9 2 6 8" xfId="15910" xr:uid="{00000000-0005-0000-0000-0000893D0000}"/>
    <cellStyle name="Note 9 2 6 8 2" xfId="15911" xr:uid="{00000000-0005-0000-0000-00008A3D0000}"/>
    <cellStyle name="Note 9 2 6 9" xfId="15912" xr:uid="{00000000-0005-0000-0000-00008B3D0000}"/>
    <cellStyle name="Note 9 2 6 9 2" xfId="15913" xr:uid="{00000000-0005-0000-0000-00008C3D0000}"/>
    <cellStyle name="Note 9 2 7" xfId="15914" xr:uid="{00000000-0005-0000-0000-00008D3D0000}"/>
    <cellStyle name="Note 9 2 7 10" xfId="15915" xr:uid="{00000000-0005-0000-0000-00008E3D0000}"/>
    <cellStyle name="Note 9 2 7 10 2" xfId="15916" xr:uid="{00000000-0005-0000-0000-00008F3D0000}"/>
    <cellStyle name="Note 9 2 7 11" xfId="15917" xr:uid="{00000000-0005-0000-0000-0000903D0000}"/>
    <cellStyle name="Note 9 2 7 11 2" xfId="15918" xr:uid="{00000000-0005-0000-0000-0000913D0000}"/>
    <cellStyle name="Note 9 2 7 12" xfId="15919" xr:uid="{00000000-0005-0000-0000-0000923D0000}"/>
    <cellStyle name="Note 9 2 7 12 2" xfId="15920" xr:uid="{00000000-0005-0000-0000-0000933D0000}"/>
    <cellStyle name="Note 9 2 7 13" xfId="15921" xr:uid="{00000000-0005-0000-0000-0000943D0000}"/>
    <cellStyle name="Note 9 2 7 13 2" xfId="15922" xr:uid="{00000000-0005-0000-0000-0000953D0000}"/>
    <cellStyle name="Note 9 2 7 14" xfId="15923" xr:uid="{00000000-0005-0000-0000-0000963D0000}"/>
    <cellStyle name="Note 9 2 7 14 2" xfId="15924" xr:uid="{00000000-0005-0000-0000-0000973D0000}"/>
    <cellStyle name="Note 9 2 7 15" xfId="15925" xr:uid="{00000000-0005-0000-0000-0000983D0000}"/>
    <cellStyle name="Note 9 2 7 15 2" xfId="15926" xr:uid="{00000000-0005-0000-0000-0000993D0000}"/>
    <cellStyle name="Note 9 2 7 16" xfId="15927" xr:uid="{00000000-0005-0000-0000-00009A3D0000}"/>
    <cellStyle name="Note 9 2 7 16 2" xfId="15928" xr:uid="{00000000-0005-0000-0000-00009B3D0000}"/>
    <cellStyle name="Note 9 2 7 17" xfId="15929" xr:uid="{00000000-0005-0000-0000-00009C3D0000}"/>
    <cellStyle name="Note 9 2 7 17 2" xfId="15930" xr:uid="{00000000-0005-0000-0000-00009D3D0000}"/>
    <cellStyle name="Note 9 2 7 18" xfId="15931" xr:uid="{00000000-0005-0000-0000-00009E3D0000}"/>
    <cellStyle name="Note 9 2 7 2" xfId="15932" xr:uid="{00000000-0005-0000-0000-00009F3D0000}"/>
    <cellStyle name="Note 9 2 7 2 10" xfId="15933" xr:uid="{00000000-0005-0000-0000-0000A03D0000}"/>
    <cellStyle name="Note 9 2 7 2 10 2" xfId="15934" xr:uid="{00000000-0005-0000-0000-0000A13D0000}"/>
    <cellStyle name="Note 9 2 7 2 11" xfId="15935" xr:uid="{00000000-0005-0000-0000-0000A23D0000}"/>
    <cellStyle name="Note 9 2 7 2 11 2" xfId="15936" xr:uid="{00000000-0005-0000-0000-0000A33D0000}"/>
    <cellStyle name="Note 9 2 7 2 12" xfId="15937" xr:uid="{00000000-0005-0000-0000-0000A43D0000}"/>
    <cellStyle name="Note 9 2 7 2 12 2" xfId="15938" xr:uid="{00000000-0005-0000-0000-0000A53D0000}"/>
    <cellStyle name="Note 9 2 7 2 13" xfId="15939" xr:uid="{00000000-0005-0000-0000-0000A63D0000}"/>
    <cellStyle name="Note 9 2 7 2 13 2" xfId="15940" xr:uid="{00000000-0005-0000-0000-0000A73D0000}"/>
    <cellStyle name="Note 9 2 7 2 14" xfId="15941" xr:uid="{00000000-0005-0000-0000-0000A83D0000}"/>
    <cellStyle name="Note 9 2 7 2 14 2" xfId="15942" xr:uid="{00000000-0005-0000-0000-0000A93D0000}"/>
    <cellStyle name="Note 9 2 7 2 15" xfId="15943" xr:uid="{00000000-0005-0000-0000-0000AA3D0000}"/>
    <cellStyle name="Note 9 2 7 2 15 2" xfId="15944" xr:uid="{00000000-0005-0000-0000-0000AB3D0000}"/>
    <cellStyle name="Note 9 2 7 2 16" xfId="15945" xr:uid="{00000000-0005-0000-0000-0000AC3D0000}"/>
    <cellStyle name="Note 9 2 7 2 16 2" xfId="15946" xr:uid="{00000000-0005-0000-0000-0000AD3D0000}"/>
    <cellStyle name="Note 9 2 7 2 17" xfId="15947" xr:uid="{00000000-0005-0000-0000-0000AE3D0000}"/>
    <cellStyle name="Note 9 2 7 2 17 2" xfId="15948" xr:uid="{00000000-0005-0000-0000-0000AF3D0000}"/>
    <cellStyle name="Note 9 2 7 2 18" xfId="15949" xr:uid="{00000000-0005-0000-0000-0000B03D0000}"/>
    <cellStyle name="Note 9 2 7 2 2" xfId="15950" xr:uid="{00000000-0005-0000-0000-0000B13D0000}"/>
    <cellStyle name="Note 9 2 7 2 2 2" xfId="15951" xr:uid="{00000000-0005-0000-0000-0000B23D0000}"/>
    <cellStyle name="Note 9 2 7 2 3" xfId="15952" xr:uid="{00000000-0005-0000-0000-0000B33D0000}"/>
    <cellStyle name="Note 9 2 7 2 3 2" xfId="15953" xr:uid="{00000000-0005-0000-0000-0000B43D0000}"/>
    <cellStyle name="Note 9 2 7 2 4" xfId="15954" xr:uid="{00000000-0005-0000-0000-0000B53D0000}"/>
    <cellStyle name="Note 9 2 7 2 4 2" xfId="15955" xr:uid="{00000000-0005-0000-0000-0000B63D0000}"/>
    <cellStyle name="Note 9 2 7 2 5" xfId="15956" xr:uid="{00000000-0005-0000-0000-0000B73D0000}"/>
    <cellStyle name="Note 9 2 7 2 5 2" xfId="15957" xr:uid="{00000000-0005-0000-0000-0000B83D0000}"/>
    <cellStyle name="Note 9 2 7 2 6" xfId="15958" xr:uid="{00000000-0005-0000-0000-0000B93D0000}"/>
    <cellStyle name="Note 9 2 7 2 6 2" xfId="15959" xr:uid="{00000000-0005-0000-0000-0000BA3D0000}"/>
    <cellStyle name="Note 9 2 7 2 7" xfId="15960" xr:uid="{00000000-0005-0000-0000-0000BB3D0000}"/>
    <cellStyle name="Note 9 2 7 2 7 2" xfId="15961" xr:uid="{00000000-0005-0000-0000-0000BC3D0000}"/>
    <cellStyle name="Note 9 2 7 2 8" xfId="15962" xr:uid="{00000000-0005-0000-0000-0000BD3D0000}"/>
    <cellStyle name="Note 9 2 7 2 8 2" xfId="15963" xr:uid="{00000000-0005-0000-0000-0000BE3D0000}"/>
    <cellStyle name="Note 9 2 7 2 9" xfId="15964" xr:uid="{00000000-0005-0000-0000-0000BF3D0000}"/>
    <cellStyle name="Note 9 2 7 2 9 2" xfId="15965" xr:uid="{00000000-0005-0000-0000-0000C03D0000}"/>
    <cellStyle name="Note 9 2 7 3" xfId="15966" xr:uid="{00000000-0005-0000-0000-0000C13D0000}"/>
    <cellStyle name="Note 9 2 7 3 10" xfId="15967" xr:uid="{00000000-0005-0000-0000-0000C23D0000}"/>
    <cellStyle name="Note 9 2 7 3 10 2" xfId="15968" xr:uid="{00000000-0005-0000-0000-0000C33D0000}"/>
    <cellStyle name="Note 9 2 7 3 11" xfId="15969" xr:uid="{00000000-0005-0000-0000-0000C43D0000}"/>
    <cellStyle name="Note 9 2 7 3 11 2" xfId="15970" xr:uid="{00000000-0005-0000-0000-0000C53D0000}"/>
    <cellStyle name="Note 9 2 7 3 12" xfId="15971" xr:uid="{00000000-0005-0000-0000-0000C63D0000}"/>
    <cellStyle name="Note 9 2 7 3 12 2" xfId="15972" xr:uid="{00000000-0005-0000-0000-0000C73D0000}"/>
    <cellStyle name="Note 9 2 7 3 13" xfId="15973" xr:uid="{00000000-0005-0000-0000-0000C83D0000}"/>
    <cellStyle name="Note 9 2 7 3 13 2" xfId="15974" xr:uid="{00000000-0005-0000-0000-0000C93D0000}"/>
    <cellStyle name="Note 9 2 7 3 14" xfId="15975" xr:uid="{00000000-0005-0000-0000-0000CA3D0000}"/>
    <cellStyle name="Note 9 2 7 3 14 2" xfId="15976" xr:uid="{00000000-0005-0000-0000-0000CB3D0000}"/>
    <cellStyle name="Note 9 2 7 3 15" xfId="15977" xr:uid="{00000000-0005-0000-0000-0000CC3D0000}"/>
    <cellStyle name="Note 9 2 7 3 15 2" xfId="15978" xr:uid="{00000000-0005-0000-0000-0000CD3D0000}"/>
    <cellStyle name="Note 9 2 7 3 16" xfId="15979" xr:uid="{00000000-0005-0000-0000-0000CE3D0000}"/>
    <cellStyle name="Note 9 2 7 3 2" xfId="15980" xr:uid="{00000000-0005-0000-0000-0000CF3D0000}"/>
    <cellStyle name="Note 9 2 7 3 2 2" xfId="15981" xr:uid="{00000000-0005-0000-0000-0000D03D0000}"/>
    <cellStyle name="Note 9 2 7 3 3" xfId="15982" xr:uid="{00000000-0005-0000-0000-0000D13D0000}"/>
    <cellStyle name="Note 9 2 7 3 3 2" xfId="15983" xr:uid="{00000000-0005-0000-0000-0000D23D0000}"/>
    <cellStyle name="Note 9 2 7 3 4" xfId="15984" xr:uid="{00000000-0005-0000-0000-0000D33D0000}"/>
    <cellStyle name="Note 9 2 7 3 4 2" xfId="15985" xr:uid="{00000000-0005-0000-0000-0000D43D0000}"/>
    <cellStyle name="Note 9 2 7 3 5" xfId="15986" xr:uid="{00000000-0005-0000-0000-0000D53D0000}"/>
    <cellStyle name="Note 9 2 7 3 5 2" xfId="15987" xr:uid="{00000000-0005-0000-0000-0000D63D0000}"/>
    <cellStyle name="Note 9 2 7 3 6" xfId="15988" xr:uid="{00000000-0005-0000-0000-0000D73D0000}"/>
    <cellStyle name="Note 9 2 7 3 6 2" xfId="15989" xr:uid="{00000000-0005-0000-0000-0000D83D0000}"/>
    <cellStyle name="Note 9 2 7 3 7" xfId="15990" xr:uid="{00000000-0005-0000-0000-0000D93D0000}"/>
    <cellStyle name="Note 9 2 7 3 7 2" xfId="15991" xr:uid="{00000000-0005-0000-0000-0000DA3D0000}"/>
    <cellStyle name="Note 9 2 7 3 8" xfId="15992" xr:uid="{00000000-0005-0000-0000-0000DB3D0000}"/>
    <cellStyle name="Note 9 2 7 3 8 2" xfId="15993" xr:uid="{00000000-0005-0000-0000-0000DC3D0000}"/>
    <cellStyle name="Note 9 2 7 3 9" xfId="15994" xr:uid="{00000000-0005-0000-0000-0000DD3D0000}"/>
    <cellStyle name="Note 9 2 7 3 9 2" xfId="15995" xr:uid="{00000000-0005-0000-0000-0000DE3D0000}"/>
    <cellStyle name="Note 9 2 7 4" xfId="15996" xr:uid="{00000000-0005-0000-0000-0000DF3D0000}"/>
    <cellStyle name="Note 9 2 7 4 10" xfId="15997" xr:uid="{00000000-0005-0000-0000-0000E03D0000}"/>
    <cellStyle name="Note 9 2 7 4 10 2" xfId="15998" xr:uid="{00000000-0005-0000-0000-0000E13D0000}"/>
    <cellStyle name="Note 9 2 7 4 11" xfId="15999" xr:uid="{00000000-0005-0000-0000-0000E23D0000}"/>
    <cellStyle name="Note 9 2 7 4 11 2" xfId="16000" xr:uid="{00000000-0005-0000-0000-0000E33D0000}"/>
    <cellStyle name="Note 9 2 7 4 12" xfId="16001" xr:uid="{00000000-0005-0000-0000-0000E43D0000}"/>
    <cellStyle name="Note 9 2 7 4 12 2" xfId="16002" xr:uid="{00000000-0005-0000-0000-0000E53D0000}"/>
    <cellStyle name="Note 9 2 7 4 13" xfId="16003" xr:uid="{00000000-0005-0000-0000-0000E63D0000}"/>
    <cellStyle name="Note 9 2 7 4 13 2" xfId="16004" xr:uid="{00000000-0005-0000-0000-0000E73D0000}"/>
    <cellStyle name="Note 9 2 7 4 14" xfId="16005" xr:uid="{00000000-0005-0000-0000-0000E83D0000}"/>
    <cellStyle name="Note 9 2 7 4 14 2" xfId="16006" xr:uid="{00000000-0005-0000-0000-0000E93D0000}"/>
    <cellStyle name="Note 9 2 7 4 15" xfId="16007" xr:uid="{00000000-0005-0000-0000-0000EA3D0000}"/>
    <cellStyle name="Note 9 2 7 4 15 2" xfId="16008" xr:uid="{00000000-0005-0000-0000-0000EB3D0000}"/>
    <cellStyle name="Note 9 2 7 4 16" xfId="16009" xr:uid="{00000000-0005-0000-0000-0000EC3D0000}"/>
    <cellStyle name="Note 9 2 7 4 2" xfId="16010" xr:uid="{00000000-0005-0000-0000-0000ED3D0000}"/>
    <cellStyle name="Note 9 2 7 4 2 2" xfId="16011" xr:uid="{00000000-0005-0000-0000-0000EE3D0000}"/>
    <cellStyle name="Note 9 2 7 4 3" xfId="16012" xr:uid="{00000000-0005-0000-0000-0000EF3D0000}"/>
    <cellStyle name="Note 9 2 7 4 3 2" xfId="16013" xr:uid="{00000000-0005-0000-0000-0000F03D0000}"/>
    <cellStyle name="Note 9 2 7 4 4" xfId="16014" xr:uid="{00000000-0005-0000-0000-0000F13D0000}"/>
    <cellStyle name="Note 9 2 7 4 4 2" xfId="16015" xr:uid="{00000000-0005-0000-0000-0000F23D0000}"/>
    <cellStyle name="Note 9 2 7 4 5" xfId="16016" xr:uid="{00000000-0005-0000-0000-0000F33D0000}"/>
    <cellStyle name="Note 9 2 7 4 5 2" xfId="16017" xr:uid="{00000000-0005-0000-0000-0000F43D0000}"/>
    <cellStyle name="Note 9 2 7 4 6" xfId="16018" xr:uid="{00000000-0005-0000-0000-0000F53D0000}"/>
    <cellStyle name="Note 9 2 7 4 6 2" xfId="16019" xr:uid="{00000000-0005-0000-0000-0000F63D0000}"/>
    <cellStyle name="Note 9 2 7 4 7" xfId="16020" xr:uid="{00000000-0005-0000-0000-0000F73D0000}"/>
    <cellStyle name="Note 9 2 7 4 7 2" xfId="16021" xr:uid="{00000000-0005-0000-0000-0000F83D0000}"/>
    <cellStyle name="Note 9 2 7 4 8" xfId="16022" xr:uid="{00000000-0005-0000-0000-0000F93D0000}"/>
    <cellStyle name="Note 9 2 7 4 8 2" xfId="16023" xr:uid="{00000000-0005-0000-0000-0000FA3D0000}"/>
    <cellStyle name="Note 9 2 7 4 9" xfId="16024" xr:uid="{00000000-0005-0000-0000-0000FB3D0000}"/>
    <cellStyle name="Note 9 2 7 4 9 2" xfId="16025" xr:uid="{00000000-0005-0000-0000-0000FC3D0000}"/>
    <cellStyle name="Note 9 2 7 5" xfId="16026" xr:uid="{00000000-0005-0000-0000-0000FD3D0000}"/>
    <cellStyle name="Note 9 2 7 5 10" xfId="16027" xr:uid="{00000000-0005-0000-0000-0000FE3D0000}"/>
    <cellStyle name="Note 9 2 7 5 10 2" xfId="16028" xr:uid="{00000000-0005-0000-0000-0000FF3D0000}"/>
    <cellStyle name="Note 9 2 7 5 11" xfId="16029" xr:uid="{00000000-0005-0000-0000-0000003E0000}"/>
    <cellStyle name="Note 9 2 7 5 11 2" xfId="16030" xr:uid="{00000000-0005-0000-0000-0000013E0000}"/>
    <cellStyle name="Note 9 2 7 5 12" xfId="16031" xr:uid="{00000000-0005-0000-0000-0000023E0000}"/>
    <cellStyle name="Note 9 2 7 5 12 2" xfId="16032" xr:uid="{00000000-0005-0000-0000-0000033E0000}"/>
    <cellStyle name="Note 9 2 7 5 13" xfId="16033" xr:uid="{00000000-0005-0000-0000-0000043E0000}"/>
    <cellStyle name="Note 9 2 7 5 13 2" xfId="16034" xr:uid="{00000000-0005-0000-0000-0000053E0000}"/>
    <cellStyle name="Note 9 2 7 5 14" xfId="16035" xr:uid="{00000000-0005-0000-0000-0000063E0000}"/>
    <cellStyle name="Note 9 2 7 5 2" xfId="16036" xr:uid="{00000000-0005-0000-0000-0000073E0000}"/>
    <cellStyle name="Note 9 2 7 5 2 2" xfId="16037" xr:uid="{00000000-0005-0000-0000-0000083E0000}"/>
    <cellStyle name="Note 9 2 7 5 3" xfId="16038" xr:uid="{00000000-0005-0000-0000-0000093E0000}"/>
    <cellStyle name="Note 9 2 7 5 3 2" xfId="16039" xr:uid="{00000000-0005-0000-0000-00000A3E0000}"/>
    <cellStyle name="Note 9 2 7 5 4" xfId="16040" xr:uid="{00000000-0005-0000-0000-00000B3E0000}"/>
    <cellStyle name="Note 9 2 7 5 4 2" xfId="16041" xr:uid="{00000000-0005-0000-0000-00000C3E0000}"/>
    <cellStyle name="Note 9 2 7 5 5" xfId="16042" xr:uid="{00000000-0005-0000-0000-00000D3E0000}"/>
    <cellStyle name="Note 9 2 7 5 5 2" xfId="16043" xr:uid="{00000000-0005-0000-0000-00000E3E0000}"/>
    <cellStyle name="Note 9 2 7 5 6" xfId="16044" xr:uid="{00000000-0005-0000-0000-00000F3E0000}"/>
    <cellStyle name="Note 9 2 7 5 6 2" xfId="16045" xr:uid="{00000000-0005-0000-0000-0000103E0000}"/>
    <cellStyle name="Note 9 2 7 5 7" xfId="16046" xr:uid="{00000000-0005-0000-0000-0000113E0000}"/>
    <cellStyle name="Note 9 2 7 5 7 2" xfId="16047" xr:uid="{00000000-0005-0000-0000-0000123E0000}"/>
    <cellStyle name="Note 9 2 7 5 8" xfId="16048" xr:uid="{00000000-0005-0000-0000-0000133E0000}"/>
    <cellStyle name="Note 9 2 7 5 8 2" xfId="16049" xr:uid="{00000000-0005-0000-0000-0000143E0000}"/>
    <cellStyle name="Note 9 2 7 5 9" xfId="16050" xr:uid="{00000000-0005-0000-0000-0000153E0000}"/>
    <cellStyle name="Note 9 2 7 5 9 2" xfId="16051" xr:uid="{00000000-0005-0000-0000-0000163E0000}"/>
    <cellStyle name="Note 9 2 7 6" xfId="16052" xr:uid="{00000000-0005-0000-0000-0000173E0000}"/>
    <cellStyle name="Note 9 2 7 6 2" xfId="16053" xr:uid="{00000000-0005-0000-0000-0000183E0000}"/>
    <cellStyle name="Note 9 2 7 7" xfId="16054" xr:uid="{00000000-0005-0000-0000-0000193E0000}"/>
    <cellStyle name="Note 9 2 7 7 2" xfId="16055" xr:uid="{00000000-0005-0000-0000-00001A3E0000}"/>
    <cellStyle name="Note 9 2 7 8" xfId="16056" xr:uid="{00000000-0005-0000-0000-00001B3E0000}"/>
    <cellStyle name="Note 9 2 7 8 2" xfId="16057" xr:uid="{00000000-0005-0000-0000-00001C3E0000}"/>
    <cellStyle name="Note 9 2 7 9" xfId="16058" xr:uid="{00000000-0005-0000-0000-00001D3E0000}"/>
    <cellStyle name="Note 9 2 7 9 2" xfId="16059" xr:uid="{00000000-0005-0000-0000-00001E3E0000}"/>
    <cellStyle name="Note 9 2 8" xfId="16060" xr:uid="{00000000-0005-0000-0000-00001F3E0000}"/>
    <cellStyle name="Note 9 2 8 10" xfId="16061" xr:uid="{00000000-0005-0000-0000-0000203E0000}"/>
    <cellStyle name="Note 9 2 8 10 2" xfId="16062" xr:uid="{00000000-0005-0000-0000-0000213E0000}"/>
    <cellStyle name="Note 9 2 8 11" xfId="16063" xr:uid="{00000000-0005-0000-0000-0000223E0000}"/>
    <cellStyle name="Note 9 2 8 11 2" xfId="16064" xr:uid="{00000000-0005-0000-0000-0000233E0000}"/>
    <cellStyle name="Note 9 2 8 12" xfId="16065" xr:uid="{00000000-0005-0000-0000-0000243E0000}"/>
    <cellStyle name="Note 9 2 8 12 2" xfId="16066" xr:uid="{00000000-0005-0000-0000-0000253E0000}"/>
    <cellStyle name="Note 9 2 8 13" xfId="16067" xr:uid="{00000000-0005-0000-0000-0000263E0000}"/>
    <cellStyle name="Note 9 2 8 13 2" xfId="16068" xr:uid="{00000000-0005-0000-0000-0000273E0000}"/>
    <cellStyle name="Note 9 2 8 14" xfId="16069" xr:uid="{00000000-0005-0000-0000-0000283E0000}"/>
    <cellStyle name="Note 9 2 8 14 2" xfId="16070" xr:uid="{00000000-0005-0000-0000-0000293E0000}"/>
    <cellStyle name="Note 9 2 8 15" xfId="16071" xr:uid="{00000000-0005-0000-0000-00002A3E0000}"/>
    <cellStyle name="Note 9 2 8 15 2" xfId="16072" xr:uid="{00000000-0005-0000-0000-00002B3E0000}"/>
    <cellStyle name="Note 9 2 8 16" xfId="16073" xr:uid="{00000000-0005-0000-0000-00002C3E0000}"/>
    <cellStyle name="Note 9 2 8 16 2" xfId="16074" xr:uid="{00000000-0005-0000-0000-00002D3E0000}"/>
    <cellStyle name="Note 9 2 8 17" xfId="16075" xr:uid="{00000000-0005-0000-0000-00002E3E0000}"/>
    <cellStyle name="Note 9 2 8 17 2" xfId="16076" xr:uid="{00000000-0005-0000-0000-00002F3E0000}"/>
    <cellStyle name="Note 9 2 8 18" xfId="16077" xr:uid="{00000000-0005-0000-0000-0000303E0000}"/>
    <cellStyle name="Note 9 2 8 2" xfId="16078" xr:uid="{00000000-0005-0000-0000-0000313E0000}"/>
    <cellStyle name="Note 9 2 8 2 10" xfId="16079" xr:uid="{00000000-0005-0000-0000-0000323E0000}"/>
    <cellStyle name="Note 9 2 8 2 10 2" xfId="16080" xr:uid="{00000000-0005-0000-0000-0000333E0000}"/>
    <cellStyle name="Note 9 2 8 2 11" xfId="16081" xr:uid="{00000000-0005-0000-0000-0000343E0000}"/>
    <cellStyle name="Note 9 2 8 2 11 2" xfId="16082" xr:uid="{00000000-0005-0000-0000-0000353E0000}"/>
    <cellStyle name="Note 9 2 8 2 12" xfId="16083" xr:uid="{00000000-0005-0000-0000-0000363E0000}"/>
    <cellStyle name="Note 9 2 8 2 12 2" xfId="16084" xr:uid="{00000000-0005-0000-0000-0000373E0000}"/>
    <cellStyle name="Note 9 2 8 2 13" xfId="16085" xr:uid="{00000000-0005-0000-0000-0000383E0000}"/>
    <cellStyle name="Note 9 2 8 2 13 2" xfId="16086" xr:uid="{00000000-0005-0000-0000-0000393E0000}"/>
    <cellStyle name="Note 9 2 8 2 14" xfId="16087" xr:uid="{00000000-0005-0000-0000-00003A3E0000}"/>
    <cellStyle name="Note 9 2 8 2 14 2" xfId="16088" xr:uid="{00000000-0005-0000-0000-00003B3E0000}"/>
    <cellStyle name="Note 9 2 8 2 15" xfId="16089" xr:uid="{00000000-0005-0000-0000-00003C3E0000}"/>
    <cellStyle name="Note 9 2 8 2 15 2" xfId="16090" xr:uid="{00000000-0005-0000-0000-00003D3E0000}"/>
    <cellStyle name="Note 9 2 8 2 16" xfId="16091" xr:uid="{00000000-0005-0000-0000-00003E3E0000}"/>
    <cellStyle name="Note 9 2 8 2 16 2" xfId="16092" xr:uid="{00000000-0005-0000-0000-00003F3E0000}"/>
    <cellStyle name="Note 9 2 8 2 17" xfId="16093" xr:uid="{00000000-0005-0000-0000-0000403E0000}"/>
    <cellStyle name="Note 9 2 8 2 17 2" xfId="16094" xr:uid="{00000000-0005-0000-0000-0000413E0000}"/>
    <cellStyle name="Note 9 2 8 2 18" xfId="16095" xr:uid="{00000000-0005-0000-0000-0000423E0000}"/>
    <cellStyle name="Note 9 2 8 2 2" xfId="16096" xr:uid="{00000000-0005-0000-0000-0000433E0000}"/>
    <cellStyle name="Note 9 2 8 2 2 2" xfId="16097" xr:uid="{00000000-0005-0000-0000-0000443E0000}"/>
    <cellStyle name="Note 9 2 8 2 3" xfId="16098" xr:uid="{00000000-0005-0000-0000-0000453E0000}"/>
    <cellStyle name="Note 9 2 8 2 3 2" xfId="16099" xr:uid="{00000000-0005-0000-0000-0000463E0000}"/>
    <cellStyle name="Note 9 2 8 2 4" xfId="16100" xr:uid="{00000000-0005-0000-0000-0000473E0000}"/>
    <cellStyle name="Note 9 2 8 2 4 2" xfId="16101" xr:uid="{00000000-0005-0000-0000-0000483E0000}"/>
    <cellStyle name="Note 9 2 8 2 5" xfId="16102" xr:uid="{00000000-0005-0000-0000-0000493E0000}"/>
    <cellStyle name="Note 9 2 8 2 5 2" xfId="16103" xr:uid="{00000000-0005-0000-0000-00004A3E0000}"/>
    <cellStyle name="Note 9 2 8 2 6" xfId="16104" xr:uid="{00000000-0005-0000-0000-00004B3E0000}"/>
    <cellStyle name="Note 9 2 8 2 6 2" xfId="16105" xr:uid="{00000000-0005-0000-0000-00004C3E0000}"/>
    <cellStyle name="Note 9 2 8 2 7" xfId="16106" xr:uid="{00000000-0005-0000-0000-00004D3E0000}"/>
    <cellStyle name="Note 9 2 8 2 7 2" xfId="16107" xr:uid="{00000000-0005-0000-0000-00004E3E0000}"/>
    <cellStyle name="Note 9 2 8 2 8" xfId="16108" xr:uid="{00000000-0005-0000-0000-00004F3E0000}"/>
    <cellStyle name="Note 9 2 8 2 8 2" xfId="16109" xr:uid="{00000000-0005-0000-0000-0000503E0000}"/>
    <cellStyle name="Note 9 2 8 2 9" xfId="16110" xr:uid="{00000000-0005-0000-0000-0000513E0000}"/>
    <cellStyle name="Note 9 2 8 2 9 2" xfId="16111" xr:uid="{00000000-0005-0000-0000-0000523E0000}"/>
    <cellStyle name="Note 9 2 8 3" xfId="16112" xr:uid="{00000000-0005-0000-0000-0000533E0000}"/>
    <cellStyle name="Note 9 2 8 3 10" xfId="16113" xr:uid="{00000000-0005-0000-0000-0000543E0000}"/>
    <cellStyle name="Note 9 2 8 3 10 2" xfId="16114" xr:uid="{00000000-0005-0000-0000-0000553E0000}"/>
    <cellStyle name="Note 9 2 8 3 11" xfId="16115" xr:uid="{00000000-0005-0000-0000-0000563E0000}"/>
    <cellStyle name="Note 9 2 8 3 11 2" xfId="16116" xr:uid="{00000000-0005-0000-0000-0000573E0000}"/>
    <cellStyle name="Note 9 2 8 3 12" xfId="16117" xr:uid="{00000000-0005-0000-0000-0000583E0000}"/>
    <cellStyle name="Note 9 2 8 3 12 2" xfId="16118" xr:uid="{00000000-0005-0000-0000-0000593E0000}"/>
    <cellStyle name="Note 9 2 8 3 13" xfId="16119" xr:uid="{00000000-0005-0000-0000-00005A3E0000}"/>
    <cellStyle name="Note 9 2 8 3 13 2" xfId="16120" xr:uid="{00000000-0005-0000-0000-00005B3E0000}"/>
    <cellStyle name="Note 9 2 8 3 14" xfId="16121" xr:uid="{00000000-0005-0000-0000-00005C3E0000}"/>
    <cellStyle name="Note 9 2 8 3 14 2" xfId="16122" xr:uid="{00000000-0005-0000-0000-00005D3E0000}"/>
    <cellStyle name="Note 9 2 8 3 15" xfId="16123" xr:uid="{00000000-0005-0000-0000-00005E3E0000}"/>
    <cellStyle name="Note 9 2 8 3 15 2" xfId="16124" xr:uid="{00000000-0005-0000-0000-00005F3E0000}"/>
    <cellStyle name="Note 9 2 8 3 16" xfId="16125" xr:uid="{00000000-0005-0000-0000-0000603E0000}"/>
    <cellStyle name="Note 9 2 8 3 2" xfId="16126" xr:uid="{00000000-0005-0000-0000-0000613E0000}"/>
    <cellStyle name="Note 9 2 8 3 2 2" xfId="16127" xr:uid="{00000000-0005-0000-0000-0000623E0000}"/>
    <cellStyle name="Note 9 2 8 3 3" xfId="16128" xr:uid="{00000000-0005-0000-0000-0000633E0000}"/>
    <cellStyle name="Note 9 2 8 3 3 2" xfId="16129" xr:uid="{00000000-0005-0000-0000-0000643E0000}"/>
    <cellStyle name="Note 9 2 8 3 4" xfId="16130" xr:uid="{00000000-0005-0000-0000-0000653E0000}"/>
    <cellStyle name="Note 9 2 8 3 4 2" xfId="16131" xr:uid="{00000000-0005-0000-0000-0000663E0000}"/>
    <cellStyle name="Note 9 2 8 3 5" xfId="16132" xr:uid="{00000000-0005-0000-0000-0000673E0000}"/>
    <cellStyle name="Note 9 2 8 3 5 2" xfId="16133" xr:uid="{00000000-0005-0000-0000-0000683E0000}"/>
    <cellStyle name="Note 9 2 8 3 6" xfId="16134" xr:uid="{00000000-0005-0000-0000-0000693E0000}"/>
    <cellStyle name="Note 9 2 8 3 6 2" xfId="16135" xr:uid="{00000000-0005-0000-0000-00006A3E0000}"/>
    <cellStyle name="Note 9 2 8 3 7" xfId="16136" xr:uid="{00000000-0005-0000-0000-00006B3E0000}"/>
    <cellStyle name="Note 9 2 8 3 7 2" xfId="16137" xr:uid="{00000000-0005-0000-0000-00006C3E0000}"/>
    <cellStyle name="Note 9 2 8 3 8" xfId="16138" xr:uid="{00000000-0005-0000-0000-00006D3E0000}"/>
    <cellStyle name="Note 9 2 8 3 8 2" xfId="16139" xr:uid="{00000000-0005-0000-0000-00006E3E0000}"/>
    <cellStyle name="Note 9 2 8 3 9" xfId="16140" xr:uid="{00000000-0005-0000-0000-00006F3E0000}"/>
    <cellStyle name="Note 9 2 8 3 9 2" xfId="16141" xr:uid="{00000000-0005-0000-0000-0000703E0000}"/>
    <cellStyle name="Note 9 2 8 4" xfId="16142" xr:uid="{00000000-0005-0000-0000-0000713E0000}"/>
    <cellStyle name="Note 9 2 8 4 10" xfId="16143" xr:uid="{00000000-0005-0000-0000-0000723E0000}"/>
    <cellStyle name="Note 9 2 8 4 10 2" xfId="16144" xr:uid="{00000000-0005-0000-0000-0000733E0000}"/>
    <cellStyle name="Note 9 2 8 4 11" xfId="16145" xr:uid="{00000000-0005-0000-0000-0000743E0000}"/>
    <cellStyle name="Note 9 2 8 4 11 2" xfId="16146" xr:uid="{00000000-0005-0000-0000-0000753E0000}"/>
    <cellStyle name="Note 9 2 8 4 12" xfId="16147" xr:uid="{00000000-0005-0000-0000-0000763E0000}"/>
    <cellStyle name="Note 9 2 8 4 12 2" xfId="16148" xr:uid="{00000000-0005-0000-0000-0000773E0000}"/>
    <cellStyle name="Note 9 2 8 4 13" xfId="16149" xr:uid="{00000000-0005-0000-0000-0000783E0000}"/>
    <cellStyle name="Note 9 2 8 4 13 2" xfId="16150" xr:uid="{00000000-0005-0000-0000-0000793E0000}"/>
    <cellStyle name="Note 9 2 8 4 14" xfId="16151" xr:uid="{00000000-0005-0000-0000-00007A3E0000}"/>
    <cellStyle name="Note 9 2 8 4 14 2" xfId="16152" xr:uid="{00000000-0005-0000-0000-00007B3E0000}"/>
    <cellStyle name="Note 9 2 8 4 15" xfId="16153" xr:uid="{00000000-0005-0000-0000-00007C3E0000}"/>
    <cellStyle name="Note 9 2 8 4 15 2" xfId="16154" xr:uid="{00000000-0005-0000-0000-00007D3E0000}"/>
    <cellStyle name="Note 9 2 8 4 16" xfId="16155" xr:uid="{00000000-0005-0000-0000-00007E3E0000}"/>
    <cellStyle name="Note 9 2 8 4 2" xfId="16156" xr:uid="{00000000-0005-0000-0000-00007F3E0000}"/>
    <cellStyle name="Note 9 2 8 4 2 2" xfId="16157" xr:uid="{00000000-0005-0000-0000-0000803E0000}"/>
    <cellStyle name="Note 9 2 8 4 3" xfId="16158" xr:uid="{00000000-0005-0000-0000-0000813E0000}"/>
    <cellStyle name="Note 9 2 8 4 3 2" xfId="16159" xr:uid="{00000000-0005-0000-0000-0000823E0000}"/>
    <cellStyle name="Note 9 2 8 4 4" xfId="16160" xr:uid="{00000000-0005-0000-0000-0000833E0000}"/>
    <cellStyle name="Note 9 2 8 4 4 2" xfId="16161" xr:uid="{00000000-0005-0000-0000-0000843E0000}"/>
    <cellStyle name="Note 9 2 8 4 5" xfId="16162" xr:uid="{00000000-0005-0000-0000-0000853E0000}"/>
    <cellStyle name="Note 9 2 8 4 5 2" xfId="16163" xr:uid="{00000000-0005-0000-0000-0000863E0000}"/>
    <cellStyle name="Note 9 2 8 4 6" xfId="16164" xr:uid="{00000000-0005-0000-0000-0000873E0000}"/>
    <cellStyle name="Note 9 2 8 4 6 2" xfId="16165" xr:uid="{00000000-0005-0000-0000-0000883E0000}"/>
    <cellStyle name="Note 9 2 8 4 7" xfId="16166" xr:uid="{00000000-0005-0000-0000-0000893E0000}"/>
    <cellStyle name="Note 9 2 8 4 7 2" xfId="16167" xr:uid="{00000000-0005-0000-0000-00008A3E0000}"/>
    <cellStyle name="Note 9 2 8 4 8" xfId="16168" xr:uid="{00000000-0005-0000-0000-00008B3E0000}"/>
    <cellStyle name="Note 9 2 8 4 8 2" xfId="16169" xr:uid="{00000000-0005-0000-0000-00008C3E0000}"/>
    <cellStyle name="Note 9 2 8 4 9" xfId="16170" xr:uid="{00000000-0005-0000-0000-00008D3E0000}"/>
    <cellStyle name="Note 9 2 8 4 9 2" xfId="16171" xr:uid="{00000000-0005-0000-0000-00008E3E0000}"/>
    <cellStyle name="Note 9 2 8 5" xfId="16172" xr:uid="{00000000-0005-0000-0000-00008F3E0000}"/>
    <cellStyle name="Note 9 2 8 5 10" xfId="16173" xr:uid="{00000000-0005-0000-0000-0000903E0000}"/>
    <cellStyle name="Note 9 2 8 5 10 2" xfId="16174" xr:uid="{00000000-0005-0000-0000-0000913E0000}"/>
    <cellStyle name="Note 9 2 8 5 11" xfId="16175" xr:uid="{00000000-0005-0000-0000-0000923E0000}"/>
    <cellStyle name="Note 9 2 8 5 11 2" xfId="16176" xr:uid="{00000000-0005-0000-0000-0000933E0000}"/>
    <cellStyle name="Note 9 2 8 5 12" xfId="16177" xr:uid="{00000000-0005-0000-0000-0000943E0000}"/>
    <cellStyle name="Note 9 2 8 5 12 2" xfId="16178" xr:uid="{00000000-0005-0000-0000-0000953E0000}"/>
    <cellStyle name="Note 9 2 8 5 13" xfId="16179" xr:uid="{00000000-0005-0000-0000-0000963E0000}"/>
    <cellStyle name="Note 9 2 8 5 13 2" xfId="16180" xr:uid="{00000000-0005-0000-0000-0000973E0000}"/>
    <cellStyle name="Note 9 2 8 5 14" xfId="16181" xr:uid="{00000000-0005-0000-0000-0000983E0000}"/>
    <cellStyle name="Note 9 2 8 5 2" xfId="16182" xr:uid="{00000000-0005-0000-0000-0000993E0000}"/>
    <cellStyle name="Note 9 2 8 5 2 2" xfId="16183" xr:uid="{00000000-0005-0000-0000-00009A3E0000}"/>
    <cellStyle name="Note 9 2 8 5 3" xfId="16184" xr:uid="{00000000-0005-0000-0000-00009B3E0000}"/>
    <cellStyle name="Note 9 2 8 5 3 2" xfId="16185" xr:uid="{00000000-0005-0000-0000-00009C3E0000}"/>
    <cellStyle name="Note 9 2 8 5 4" xfId="16186" xr:uid="{00000000-0005-0000-0000-00009D3E0000}"/>
    <cellStyle name="Note 9 2 8 5 4 2" xfId="16187" xr:uid="{00000000-0005-0000-0000-00009E3E0000}"/>
    <cellStyle name="Note 9 2 8 5 5" xfId="16188" xr:uid="{00000000-0005-0000-0000-00009F3E0000}"/>
    <cellStyle name="Note 9 2 8 5 5 2" xfId="16189" xr:uid="{00000000-0005-0000-0000-0000A03E0000}"/>
    <cellStyle name="Note 9 2 8 5 6" xfId="16190" xr:uid="{00000000-0005-0000-0000-0000A13E0000}"/>
    <cellStyle name="Note 9 2 8 5 6 2" xfId="16191" xr:uid="{00000000-0005-0000-0000-0000A23E0000}"/>
    <cellStyle name="Note 9 2 8 5 7" xfId="16192" xr:uid="{00000000-0005-0000-0000-0000A33E0000}"/>
    <cellStyle name="Note 9 2 8 5 7 2" xfId="16193" xr:uid="{00000000-0005-0000-0000-0000A43E0000}"/>
    <cellStyle name="Note 9 2 8 5 8" xfId="16194" xr:uid="{00000000-0005-0000-0000-0000A53E0000}"/>
    <cellStyle name="Note 9 2 8 5 8 2" xfId="16195" xr:uid="{00000000-0005-0000-0000-0000A63E0000}"/>
    <cellStyle name="Note 9 2 8 5 9" xfId="16196" xr:uid="{00000000-0005-0000-0000-0000A73E0000}"/>
    <cellStyle name="Note 9 2 8 5 9 2" xfId="16197" xr:uid="{00000000-0005-0000-0000-0000A83E0000}"/>
    <cellStyle name="Note 9 2 8 6" xfId="16198" xr:uid="{00000000-0005-0000-0000-0000A93E0000}"/>
    <cellStyle name="Note 9 2 8 6 2" xfId="16199" xr:uid="{00000000-0005-0000-0000-0000AA3E0000}"/>
    <cellStyle name="Note 9 2 8 7" xfId="16200" xr:uid="{00000000-0005-0000-0000-0000AB3E0000}"/>
    <cellStyle name="Note 9 2 8 7 2" xfId="16201" xr:uid="{00000000-0005-0000-0000-0000AC3E0000}"/>
    <cellStyle name="Note 9 2 8 8" xfId="16202" xr:uid="{00000000-0005-0000-0000-0000AD3E0000}"/>
    <cellStyle name="Note 9 2 8 8 2" xfId="16203" xr:uid="{00000000-0005-0000-0000-0000AE3E0000}"/>
    <cellStyle name="Note 9 2 8 9" xfId="16204" xr:uid="{00000000-0005-0000-0000-0000AF3E0000}"/>
    <cellStyle name="Note 9 2 8 9 2" xfId="16205" xr:uid="{00000000-0005-0000-0000-0000B03E0000}"/>
    <cellStyle name="Note 9 2 9" xfId="16206" xr:uid="{00000000-0005-0000-0000-0000B13E0000}"/>
    <cellStyle name="Note 9 2 9 10" xfId="16207" xr:uid="{00000000-0005-0000-0000-0000B23E0000}"/>
    <cellStyle name="Note 9 2 9 10 2" xfId="16208" xr:uid="{00000000-0005-0000-0000-0000B33E0000}"/>
    <cellStyle name="Note 9 2 9 11" xfId="16209" xr:uid="{00000000-0005-0000-0000-0000B43E0000}"/>
    <cellStyle name="Note 9 2 9 11 2" xfId="16210" xr:uid="{00000000-0005-0000-0000-0000B53E0000}"/>
    <cellStyle name="Note 9 2 9 12" xfId="16211" xr:uid="{00000000-0005-0000-0000-0000B63E0000}"/>
    <cellStyle name="Note 9 2 9 12 2" xfId="16212" xr:uid="{00000000-0005-0000-0000-0000B73E0000}"/>
    <cellStyle name="Note 9 2 9 13" xfId="16213" xr:uid="{00000000-0005-0000-0000-0000B83E0000}"/>
    <cellStyle name="Note 9 2 9 13 2" xfId="16214" xr:uid="{00000000-0005-0000-0000-0000B93E0000}"/>
    <cellStyle name="Note 9 2 9 14" xfId="16215" xr:uid="{00000000-0005-0000-0000-0000BA3E0000}"/>
    <cellStyle name="Note 9 2 9 14 2" xfId="16216" xr:uid="{00000000-0005-0000-0000-0000BB3E0000}"/>
    <cellStyle name="Note 9 2 9 15" xfId="16217" xr:uid="{00000000-0005-0000-0000-0000BC3E0000}"/>
    <cellStyle name="Note 9 2 9 15 2" xfId="16218" xr:uid="{00000000-0005-0000-0000-0000BD3E0000}"/>
    <cellStyle name="Note 9 2 9 16" xfId="16219" xr:uid="{00000000-0005-0000-0000-0000BE3E0000}"/>
    <cellStyle name="Note 9 2 9 16 2" xfId="16220" xr:uid="{00000000-0005-0000-0000-0000BF3E0000}"/>
    <cellStyle name="Note 9 2 9 17" xfId="16221" xr:uid="{00000000-0005-0000-0000-0000C03E0000}"/>
    <cellStyle name="Note 9 2 9 17 2" xfId="16222" xr:uid="{00000000-0005-0000-0000-0000C13E0000}"/>
    <cellStyle name="Note 9 2 9 18" xfId="16223" xr:uid="{00000000-0005-0000-0000-0000C23E0000}"/>
    <cellStyle name="Note 9 2 9 2" xfId="16224" xr:uid="{00000000-0005-0000-0000-0000C33E0000}"/>
    <cellStyle name="Note 9 2 9 2 2" xfId="16225" xr:uid="{00000000-0005-0000-0000-0000C43E0000}"/>
    <cellStyle name="Note 9 2 9 3" xfId="16226" xr:uid="{00000000-0005-0000-0000-0000C53E0000}"/>
    <cellStyle name="Note 9 2 9 3 2" xfId="16227" xr:uid="{00000000-0005-0000-0000-0000C63E0000}"/>
    <cellStyle name="Note 9 2 9 4" xfId="16228" xr:uid="{00000000-0005-0000-0000-0000C73E0000}"/>
    <cellStyle name="Note 9 2 9 4 2" xfId="16229" xr:uid="{00000000-0005-0000-0000-0000C83E0000}"/>
    <cellStyle name="Note 9 2 9 5" xfId="16230" xr:uid="{00000000-0005-0000-0000-0000C93E0000}"/>
    <cellStyle name="Note 9 2 9 5 2" xfId="16231" xr:uid="{00000000-0005-0000-0000-0000CA3E0000}"/>
    <cellStyle name="Note 9 2 9 6" xfId="16232" xr:uid="{00000000-0005-0000-0000-0000CB3E0000}"/>
    <cellStyle name="Note 9 2 9 6 2" xfId="16233" xr:uid="{00000000-0005-0000-0000-0000CC3E0000}"/>
    <cellStyle name="Note 9 2 9 7" xfId="16234" xr:uid="{00000000-0005-0000-0000-0000CD3E0000}"/>
    <cellStyle name="Note 9 2 9 7 2" xfId="16235" xr:uid="{00000000-0005-0000-0000-0000CE3E0000}"/>
    <cellStyle name="Note 9 2 9 8" xfId="16236" xr:uid="{00000000-0005-0000-0000-0000CF3E0000}"/>
    <cellStyle name="Note 9 2 9 8 2" xfId="16237" xr:uid="{00000000-0005-0000-0000-0000D03E0000}"/>
    <cellStyle name="Note 9 2 9 9" xfId="16238" xr:uid="{00000000-0005-0000-0000-0000D13E0000}"/>
    <cellStyle name="Note 9 2 9 9 2" xfId="16239" xr:uid="{00000000-0005-0000-0000-0000D23E0000}"/>
    <cellStyle name="Note 9 20" xfId="16240" xr:uid="{00000000-0005-0000-0000-0000D33E0000}"/>
    <cellStyle name="Note 9 20 2" xfId="16241" xr:uid="{00000000-0005-0000-0000-0000D43E0000}"/>
    <cellStyle name="Note 9 21" xfId="16242" xr:uid="{00000000-0005-0000-0000-0000D53E0000}"/>
    <cellStyle name="Note 9 21 2" xfId="16243" xr:uid="{00000000-0005-0000-0000-0000D63E0000}"/>
    <cellStyle name="Note 9 22" xfId="16244" xr:uid="{00000000-0005-0000-0000-0000D73E0000}"/>
    <cellStyle name="Note 9 22 2" xfId="16245" xr:uid="{00000000-0005-0000-0000-0000D83E0000}"/>
    <cellStyle name="Note 9 23" xfId="16246" xr:uid="{00000000-0005-0000-0000-0000D93E0000}"/>
    <cellStyle name="Note 9 23 2" xfId="16247" xr:uid="{00000000-0005-0000-0000-0000DA3E0000}"/>
    <cellStyle name="Note 9 24" xfId="16248" xr:uid="{00000000-0005-0000-0000-0000DB3E0000}"/>
    <cellStyle name="Note 9 24 2" xfId="16249" xr:uid="{00000000-0005-0000-0000-0000DC3E0000}"/>
    <cellStyle name="Note 9 25" xfId="16250" xr:uid="{00000000-0005-0000-0000-0000DD3E0000}"/>
    <cellStyle name="Note 9 25 2" xfId="16251" xr:uid="{00000000-0005-0000-0000-0000DE3E0000}"/>
    <cellStyle name="Note 9 26" xfId="16252" xr:uid="{00000000-0005-0000-0000-0000DF3E0000}"/>
    <cellStyle name="Note 9 26 2" xfId="16253" xr:uid="{00000000-0005-0000-0000-0000E03E0000}"/>
    <cellStyle name="Note 9 27" xfId="16254" xr:uid="{00000000-0005-0000-0000-0000E13E0000}"/>
    <cellStyle name="Note 9 27 2" xfId="16255" xr:uid="{00000000-0005-0000-0000-0000E23E0000}"/>
    <cellStyle name="Note 9 28" xfId="16256" xr:uid="{00000000-0005-0000-0000-0000E33E0000}"/>
    <cellStyle name="Note 9 3" xfId="16257" xr:uid="{00000000-0005-0000-0000-0000E43E0000}"/>
    <cellStyle name="Note 9 3 10" xfId="16258" xr:uid="{00000000-0005-0000-0000-0000E53E0000}"/>
    <cellStyle name="Note 9 3 10 2" xfId="16259" xr:uid="{00000000-0005-0000-0000-0000E63E0000}"/>
    <cellStyle name="Note 9 3 11" xfId="16260" xr:uid="{00000000-0005-0000-0000-0000E73E0000}"/>
    <cellStyle name="Note 9 3 11 2" xfId="16261" xr:uid="{00000000-0005-0000-0000-0000E83E0000}"/>
    <cellStyle name="Note 9 3 12" xfId="16262" xr:uid="{00000000-0005-0000-0000-0000E93E0000}"/>
    <cellStyle name="Note 9 3 12 2" xfId="16263" xr:uid="{00000000-0005-0000-0000-0000EA3E0000}"/>
    <cellStyle name="Note 9 3 13" xfId="16264" xr:uid="{00000000-0005-0000-0000-0000EB3E0000}"/>
    <cellStyle name="Note 9 3 13 2" xfId="16265" xr:uid="{00000000-0005-0000-0000-0000EC3E0000}"/>
    <cellStyle name="Note 9 3 14" xfId="16266" xr:uid="{00000000-0005-0000-0000-0000ED3E0000}"/>
    <cellStyle name="Note 9 3 14 2" xfId="16267" xr:uid="{00000000-0005-0000-0000-0000EE3E0000}"/>
    <cellStyle name="Note 9 3 15" xfId="16268" xr:uid="{00000000-0005-0000-0000-0000EF3E0000}"/>
    <cellStyle name="Note 9 3 15 2" xfId="16269" xr:uid="{00000000-0005-0000-0000-0000F03E0000}"/>
    <cellStyle name="Note 9 3 16" xfId="16270" xr:uid="{00000000-0005-0000-0000-0000F13E0000}"/>
    <cellStyle name="Note 9 3 16 2" xfId="16271" xr:uid="{00000000-0005-0000-0000-0000F23E0000}"/>
    <cellStyle name="Note 9 3 17" xfId="16272" xr:uid="{00000000-0005-0000-0000-0000F33E0000}"/>
    <cellStyle name="Note 9 3 17 2" xfId="16273" xr:uid="{00000000-0005-0000-0000-0000F43E0000}"/>
    <cellStyle name="Note 9 3 18" xfId="16274" xr:uid="{00000000-0005-0000-0000-0000F53E0000}"/>
    <cellStyle name="Note 9 3 18 2" xfId="16275" xr:uid="{00000000-0005-0000-0000-0000F63E0000}"/>
    <cellStyle name="Note 9 3 19" xfId="16276" xr:uid="{00000000-0005-0000-0000-0000F73E0000}"/>
    <cellStyle name="Note 9 3 19 2" xfId="16277" xr:uid="{00000000-0005-0000-0000-0000F83E0000}"/>
    <cellStyle name="Note 9 3 2" xfId="16278" xr:uid="{00000000-0005-0000-0000-0000F93E0000}"/>
    <cellStyle name="Note 9 3 2 10" xfId="16279" xr:uid="{00000000-0005-0000-0000-0000FA3E0000}"/>
    <cellStyle name="Note 9 3 2 10 2" xfId="16280" xr:uid="{00000000-0005-0000-0000-0000FB3E0000}"/>
    <cellStyle name="Note 9 3 2 11" xfId="16281" xr:uid="{00000000-0005-0000-0000-0000FC3E0000}"/>
    <cellStyle name="Note 9 3 2 11 2" xfId="16282" xr:uid="{00000000-0005-0000-0000-0000FD3E0000}"/>
    <cellStyle name="Note 9 3 2 12" xfId="16283" xr:uid="{00000000-0005-0000-0000-0000FE3E0000}"/>
    <cellStyle name="Note 9 3 2 12 2" xfId="16284" xr:uid="{00000000-0005-0000-0000-0000FF3E0000}"/>
    <cellStyle name="Note 9 3 2 13" xfId="16285" xr:uid="{00000000-0005-0000-0000-0000003F0000}"/>
    <cellStyle name="Note 9 3 2 13 2" xfId="16286" xr:uid="{00000000-0005-0000-0000-0000013F0000}"/>
    <cellStyle name="Note 9 3 2 14" xfId="16287" xr:uid="{00000000-0005-0000-0000-0000023F0000}"/>
    <cellStyle name="Note 9 3 2 14 2" xfId="16288" xr:uid="{00000000-0005-0000-0000-0000033F0000}"/>
    <cellStyle name="Note 9 3 2 15" xfId="16289" xr:uid="{00000000-0005-0000-0000-0000043F0000}"/>
    <cellStyle name="Note 9 3 2 15 2" xfId="16290" xr:uid="{00000000-0005-0000-0000-0000053F0000}"/>
    <cellStyle name="Note 9 3 2 16" xfId="16291" xr:uid="{00000000-0005-0000-0000-0000063F0000}"/>
    <cellStyle name="Note 9 3 2 16 2" xfId="16292" xr:uid="{00000000-0005-0000-0000-0000073F0000}"/>
    <cellStyle name="Note 9 3 2 17" xfId="16293" xr:uid="{00000000-0005-0000-0000-0000083F0000}"/>
    <cellStyle name="Note 9 3 2 17 2" xfId="16294" xr:uid="{00000000-0005-0000-0000-0000093F0000}"/>
    <cellStyle name="Note 9 3 2 18" xfId="16295" xr:uid="{00000000-0005-0000-0000-00000A3F0000}"/>
    <cellStyle name="Note 9 3 2 18 2" xfId="16296" xr:uid="{00000000-0005-0000-0000-00000B3F0000}"/>
    <cellStyle name="Note 9 3 2 19" xfId="16297" xr:uid="{00000000-0005-0000-0000-00000C3F0000}"/>
    <cellStyle name="Note 9 3 2 2" xfId="16298" xr:uid="{00000000-0005-0000-0000-00000D3F0000}"/>
    <cellStyle name="Note 9 3 2 2 2" xfId="16299" xr:uid="{00000000-0005-0000-0000-00000E3F0000}"/>
    <cellStyle name="Note 9 3 2 3" xfId="16300" xr:uid="{00000000-0005-0000-0000-00000F3F0000}"/>
    <cellStyle name="Note 9 3 2 3 2" xfId="16301" xr:uid="{00000000-0005-0000-0000-0000103F0000}"/>
    <cellStyle name="Note 9 3 2 4" xfId="16302" xr:uid="{00000000-0005-0000-0000-0000113F0000}"/>
    <cellStyle name="Note 9 3 2 4 2" xfId="16303" xr:uid="{00000000-0005-0000-0000-0000123F0000}"/>
    <cellStyle name="Note 9 3 2 5" xfId="16304" xr:uid="{00000000-0005-0000-0000-0000133F0000}"/>
    <cellStyle name="Note 9 3 2 5 2" xfId="16305" xr:uid="{00000000-0005-0000-0000-0000143F0000}"/>
    <cellStyle name="Note 9 3 2 6" xfId="16306" xr:uid="{00000000-0005-0000-0000-0000153F0000}"/>
    <cellStyle name="Note 9 3 2 6 2" xfId="16307" xr:uid="{00000000-0005-0000-0000-0000163F0000}"/>
    <cellStyle name="Note 9 3 2 7" xfId="16308" xr:uid="{00000000-0005-0000-0000-0000173F0000}"/>
    <cellStyle name="Note 9 3 2 7 2" xfId="16309" xr:uid="{00000000-0005-0000-0000-0000183F0000}"/>
    <cellStyle name="Note 9 3 2 8" xfId="16310" xr:uid="{00000000-0005-0000-0000-0000193F0000}"/>
    <cellStyle name="Note 9 3 2 8 2" xfId="16311" xr:uid="{00000000-0005-0000-0000-00001A3F0000}"/>
    <cellStyle name="Note 9 3 2 9" xfId="16312" xr:uid="{00000000-0005-0000-0000-00001B3F0000}"/>
    <cellStyle name="Note 9 3 2 9 2" xfId="16313" xr:uid="{00000000-0005-0000-0000-00001C3F0000}"/>
    <cellStyle name="Note 9 3 20" xfId="16314" xr:uid="{00000000-0005-0000-0000-00001D3F0000}"/>
    <cellStyle name="Note 9 3 3" xfId="16315" xr:uid="{00000000-0005-0000-0000-00001E3F0000}"/>
    <cellStyle name="Note 9 3 3 10" xfId="16316" xr:uid="{00000000-0005-0000-0000-00001F3F0000}"/>
    <cellStyle name="Note 9 3 3 10 2" xfId="16317" xr:uid="{00000000-0005-0000-0000-0000203F0000}"/>
    <cellStyle name="Note 9 3 3 11" xfId="16318" xr:uid="{00000000-0005-0000-0000-0000213F0000}"/>
    <cellStyle name="Note 9 3 3 11 2" xfId="16319" xr:uid="{00000000-0005-0000-0000-0000223F0000}"/>
    <cellStyle name="Note 9 3 3 12" xfId="16320" xr:uid="{00000000-0005-0000-0000-0000233F0000}"/>
    <cellStyle name="Note 9 3 3 12 2" xfId="16321" xr:uid="{00000000-0005-0000-0000-0000243F0000}"/>
    <cellStyle name="Note 9 3 3 13" xfId="16322" xr:uid="{00000000-0005-0000-0000-0000253F0000}"/>
    <cellStyle name="Note 9 3 3 13 2" xfId="16323" xr:uid="{00000000-0005-0000-0000-0000263F0000}"/>
    <cellStyle name="Note 9 3 3 14" xfId="16324" xr:uid="{00000000-0005-0000-0000-0000273F0000}"/>
    <cellStyle name="Note 9 3 3 14 2" xfId="16325" xr:uid="{00000000-0005-0000-0000-0000283F0000}"/>
    <cellStyle name="Note 9 3 3 15" xfId="16326" xr:uid="{00000000-0005-0000-0000-0000293F0000}"/>
    <cellStyle name="Note 9 3 3 15 2" xfId="16327" xr:uid="{00000000-0005-0000-0000-00002A3F0000}"/>
    <cellStyle name="Note 9 3 3 16" xfId="16328" xr:uid="{00000000-0005-0000-0000-00002B3F0000}"/>
    <cellStyle name="Note 9 3 3 16 2" xfId="16329" xr:uid="{00000000-0005-0000-0000-00002C3F0000}"/>
    <cellStyle name="Note 9 3 3 17" xfId="16330" xr:uid="{00000000-0005-0000-0000-00002D3F0000}"/>
    <cellStyle name="Note 9 3 3 17 2" xfId="16331" xr:uid="{00000000-0005-0000-0000-00002E3F0000}"/>
    <cellStyle name="Note 9 3 3 18" xfId="16332" xr:uid="{00000000-0005-0000-0000-00002F3F0000}"/>
    <cellStyle name="Note 9 3 3 18 2" xfId="16333" xr:uid="{00000000-0005-0000-0000-0000303F0000}"/>
    <cellStyle name="Note 9 3 3 19" xfId="16334" xr:uid="{00000000-0005-0000-0000-0000313F0000}"/>
    <cellStyle name="Note 9 3 3 2" xfId="16335" xr:uid="{00000000-0005-0000-0000-0000323F0000}"/>
    <cellStyle name="Note 9 3 3 2 2" xfId="16336" xr:uid="{00000000-0005-0000-0000-0000333F0000}"/>
    <cellStyle name="Note 9 3 3 3" xfId="16337" xr:uid="{00000000-0005-0000-0000-0000343F0000}"/>
    <cellStyle name="Note 9 3 3 3 2" xfId="16338" xr:uid="{00000000-0005-0000-0000-0000353F0000}"/>
    <cellStyle name="Note 9 3 3 4" xfId="16339" xr:uid="{00000000-0005-0000-0000-0000363F0000}"/>
    <cellStyle name="Note 9 3 3 4 2" xfId="16340" xr:uid="{00000000-0005-0000-0000-0000373F0000}"/>
    <cellStyle name="Note 9 3 3 5" xfId="16341" xr:uid="{00000000-0005-0000-0000-0000383F0000}"/>
    <cellStyle name="Note 9 3 3 5 2" xfId="16342" xr:uid="{00000000-0005-0000-0000-0000393F0000}"/>
    <cellStyle name="Note 9 3 3 6" xfId="16343" xr:uid="{00000000-0005-0000-0000-00003A3F0000}"/>
    <cellStyle name="Note 9 3 3 6 2" xfId="16344" xr:uid="{00000000-0005-0000-0000-00003B3F0000}"/>
    <cellStyle name="Note 9 3 3 7" xfId="16345" xr:uid="{00000000-0005-0000-0000-00003C3F0000}"/>
    <cellStyle name="Note 9 3 3 7 2" xfId="16346" xr:uid="{00000000-0005-0000-0000-00003D3F0000}"/>
    <cellStyle name="Note 9 3 3 8" xfId="16347" xr:uid="{00000000-0005-0000-0000-00003E3F0000}"/>
    <cellStyle name="Note 9 3 3 8 2" xfId="16348" xr:uid="{00000000-0005-0000-0000-00003F3F0000}"/>
    <cellStyle name="Note 9 3 3 9" xfId="16349" xr:uid="{00000000-0005-0000-0000-0000403F0000}"/>
    <cellStyle name="Note 9 3 3 9 2" xfId="16350" xr:uid="{00000000-0005-0000-0000-0000413F0000}"/>
    <cellStyle name="Note 9 3 4" xfId="16351" xr:uid="{00000000-0005-0000-0000-0000423F0000}"/>
    <cellStyle name="Note 9 3 4 10" xfId="16352" xr:uid="{00000000-0005-0000-0000-0000433F0000}"/>
    <cellStyle name="Note 9 3 4 10 2" xfId="16353" xr:uid="{00000000-0005-0000-0000-0000443F0000}"/>
    <cellStyle name="Note 9 3 4 11" xfId="16354" xr:uid="{00000000-0005-0000-0000-0000453F0000}"/>
    <cellStyle name="Note 9 3 4 11 2" xfId="16355" xr:uid="{00000000-0005-0000-0000-0000463F0000}"/>
    <cellStyle name="Note 9 3 4 12" xfId="16356" xr:uid="{00000000-0005-0000-0000-0000473F0000}"/>
    <cellStyle name="Note 9 3 4 12 2" xfId="16357" xr:uid="{00000000-0005-0000-0000-0000483F0000}"/>
    <cellStyle name="Note 9 3 4 13" xfId="16358" xr:uid="{00000000-0005-0000-0000-0000493F0000}"/>
    <cellStyle name="Note 9 3 4 13 2" xfId="16359" xr:uid="{00000000-0005-0000-0000-00004A3F0000}"/>
    <cellStyle name="Note 9 3 4 14" xfId="16360" xr:uid="{00000000-0005-0000-0000-00004B3F0000}"/>
    <cellStyle name="Note 9 3 4 14 2" xfId="16361" xr:uid="{00000000-0005-0000-0000-00004C3F0000}"/>
    <cellStyle name="Note 9 3 4 15" xfId="16362" xr:uid="{00000000-0005-0000-0000-00004D3F0000}"/>
    <cellStyle name="Note 9 3 4 15 2" xfId="16363" xr:uid="{00000000-0005-0000-0000-00004E3F0000}"/>
    <cellStyle name="Note 9 3 4 16" xfId="16364" xr:uid="{00000000-0005-0000-0000-00004F3F0000}"/>
    <cellStyle name="Note 9 3 4 2" xfId="16365" xr:uid="{00000000-0005-0000-0000-0000503F0000}"/>
    <cellStyle name="Note 9 3 4 2 2" xfId="16366" xr:uid="{00000000-0005-0000-0000-0000513F0000}"/>
    <cellStyle name="Note 9 3 4 3" xfId="16367" xr:uid="{00000000-0005-0000-0000-0000523F0000}"/>
    <cellStyle name="Note 9 3 4 3 2" xfId="16368" xr:uid="{00000000-0005-0000-0000-0000533F0000}"/>
    <cellStyle name="Note 9 3 4 4" xfId="16369" xr:uid="{00000000-0005-0000-0000-0000543F0000}"/>
    <cellStyle name="Note 9 3 4 4 2" xfId="16370" xr:uid="{00000000-0005-0000-0000-0000553F0000}"/>
    <cellStyle name="Note 9 3 4 5" xfId="16371" xr:uid="{00000000-0005-0000-0000-0000563F0000}"/>
    <cellStyle name="Note 9 3 4 5 2" xfId="16372" xr:uid="{00000000-0005-0000-0000-0000573F0000}"/>
    <cellStyle name="Note 9 3 4 6" xfId="16373" xr:uid="{00000000-0005-0000-0000-0000583F0000}"/>
    <cellStyle name="Note 9 3 4 6 2" xfId="16374" xr:uid="{00000000-0005-0000-0000-0000593F0000}"/>
    <cellStyle name="Note 9 3 4 7" xfId="16375" xr:uid="{00000000-0005-0000-0000-00005A3F0000}"/>
    <cellStyle name="Note 9 3 4 7 2" xfId="16376" xr:uid="{00000000-0005-0000-0000-00005B3F0000}"/>
    <cellStyle name="Note 9 3 4 8" xfId="16377" xr:uid="{00000000-0005-0000-0000-00005C3F0000}"/>
    <cellStyle name="Note 9 3 4 8 2" xfId="16378" xr:uid="{00000000-0005-0000-0000-00005D3F0000}"/>
    <cellStyle name="Note 9 3 4 9" xfId="16379" xr:uid="{00000000-0005-0000-0000-00005E3F0000}"/>
    <cellStyle name="Note 9 3 4 9 2" xfId="16380" xr:uid="{00000000-0005-0000-0000-00005F3F0000}"/>
    <cellStyle name="Note 9 3 5" xfId="16381" xr:uid="{00000000-0005-0000-0000-0000603F0000}"/>
    <cellStyle name="Note 9 3 5 10" xfId="16382" xr:uid="{00000000-0005-0000-0000-0000613F0000}"/>
    <cellStyle name="Note 9 3 5 10 2" xfId="16383" xr:uid="{00000000-0005-0000-0000-0000623F0000}"/>
    <cellStyle name="Note 9 3 5 11" xfId="16384" xr:uid="{00000000-0005-0000-0000-0000633F0000}"/>
    <cellStyle name="Note 9 3 5 11 2" xfId="16385" xr:uid="{00000000-0005-0000-0000-0000643F0000}"/>
    <cellStyle name="Note 9 3 5 12" xfId="16386" xr:uid="{00000000-0005-0000-0000-0000653F0000}"/>
    <cellStyle name="Note 9 3 5 12 2" xfId="16387" xr:uid="{00000000-0005-0000-0000-0000663F0000}"/>
    <cellStyle name="Note 9 3 5 13" xfId="16388" xr:uid="{00000000-0005-0000-0000-0000673F0000}"/>
    <cellStyle name="Note 9 3 5 13 2" xfId="16389" xr:uid="{00000000-0005-0000-0000-0000683F0000}"/>
    <cellStyle name="Note 9 3 5 14" xfId="16390" xr:uid="{00000000-0005-0000-0000-0000693F0000}"/>
    <cellStyle name="Note 9 3 5 14 2" xfId="16391" xr:uid="{00000000-0005-0000-0000-00006A3F0000}"/>
    <cellStyle name="Note 9 3 5 15" xfId="16392" xr:uid="{00000000-0005-0000-0000-00006B3F0000}"/>
    <cellStyle name="Note 9 3 5 15 2" xfId="16393" xr:uid="{00000000-0005-0000-0000-00006C3F0000}"/>
    <cellStyle name="Note 9 3 5 16" xfId="16394" xr:uid="{00000000-0005-0000-0000-00006D3F0000}"/>
    <cellStyle name="Note 9 3 5 2" xfId="16395" xr:uid="{00000000-0005-0000-0000-00006E3F0000}"/>
    <cellStyle name="Note 9 3 5 2 2" xfId="16396" xr:uid="{00000000-0005-0000-0000-00006F3F0000}"/>
    <cellStyle name="Note 9 3 5 3" xfId="16397" xr:uid="{00000000-0005-0000-0000-0000703F0000}"/>
    <cellStyle name="Note 9 3 5 3 2" xfId="16398" xr:uid="{00000000-0005-0000-0000-0000713F0000}"/>
    <cellStyle name="Note 9 3 5 4" xfId="16399" xr:uid="{00000000-0005-0000-0000-0000723F0000}"/>
    <cellStyle name="Note 9 3 5 4 2" xfId="16400" xr:uid="{00000000-0005-0000-0000-0000733F0000}"/>
    <cellStyle name="Note 9 3 5 5" xfId="16401" xr:uid="{00000000-0005-0000-0000-0000743F0000}"/>
    <cellStyle name="Note 9 3 5 5 2" xfId="16402" xr:uid="{00000000-0005-0000-0000-0000753F0000}"/>
    <cellStyle name="Note 9 3 5 6" xfId="16403" xr:uid="{00000000-0005-0000-0000-0000763F0000}"/>
    <cellStyle name="Note 9 3 5 6 2" xfId="16404" xr:uid="{00000000-0005-0000-0000-0000773F0000}"/>
    <cellStyle name="Note 9 3 5 7" xfId="16405" xr:uid="{00000000-0005-0000-0000-0000783F0000}"/>
    <cellStyle name="Note 9 3 5 7 2" xfId="16406" xr:uid="{00000000-0005-0000-0000-0000793F0000}"/>
    <cellStyle name="Note 9 3 5 8" xfId="16407" xr:uid="{00000000-0005-0000-0000-00007A3F0000}"/>
    <cellStyle name="Note 9 3 5 8 2" xfId="16408" xr:uid="{00000000-0005-0000-0000-00007B3F0000}"/>
    <cellStyle name="Note 9 3 5 9" xfId="16409" xr:uid="{00000000-0005-0000-0000-00007C3F0000}"/>
    <cellStyle name="Note 9 3 5 9 2" xfId="16410" xr:uid="{00000000-0005-0000-0000-00007D3F0000}"/>
    <cellStyle name="Note 9 3 6" xfId="16411" xr:uid="{00000000-0005-0000-0000-00007E3F0000}"/>
    <cellStyle name="Note 9 3 6 10" xfId="16412" xr:uid="{00000000-0005-0000-0000-00007F3F0000}"/>
    <cellStyle name="Note 9 3 6 10 2" xfId="16413" xr:uid="{00000000-0005-0000-0000-0000803F0000}"/>
    <cellStyle name="Note 9 3 6 11" xfId="16414" xr:uid="{00000000-0005-0000-0000-0000813F0000}"/>
    <cellStyle name="Note 9 3 6 11 2" xfId="16415" xr:uid="{00000000-0005-0000-0000-0000823F0000}"/>
    <cellStyle name="Note 9 3 6 12" xfId="16416" xr:uid="{00000000-0005-0000-0000-0000833F0000}"/>
    <cellStyle name="Note 9 3 6 12 2" xfId="16417" xr:uid="{00000000-0005-0000-0000-0000843F0000}"/>
    <cellStyle name="Note 9 3 6 13" xfId="16418" xr:uid="{00000000-0005-0000-0000-0000853F0000}"/>
    <cellStyle name="Note 9 3 6 13 2" xfId="16419" xr:uid="{00000000-0005-0000-0000-0000863F0000}"/>
    <cellStyle name="Note 9 3 6 14" xfId="16420" xr:uid="{00000000-0005-0000-0000-0000873F0000}"/>
    <cellStyle name="Note 9 3 6 14 2" xfId="16421" xr:uid="{00000000-0005-0000-0000-0000883F0000}"/>
    <cellStyle name="Note 9 3 6 15" xfId="16422" xr:uid="{00000000-0005-0000-0000-0000893F0000}"/>
    <cellStyle name="Note 9 3 6 2" xfId="16423" xr:uid="{00000000-0005-0000-0000-00008A3F0000}"/>
    <cellStyle name="Note 9 3 6 2 2" xfId="16424" xr:uid="{00000000-0005-0000-0000-00008B3F0000}"/>
    <cellStyle name="Note 9 3 6 3" xfId="16425" xr:uid="{00000000-0005-0000-0000-00008C3F0000}"/>
    <cellStyle name="Note 9 3 6 3 2" xfId="16426" xr:uid="{00000000-0005-0000-0000-00008D3F0000}"/>
    <cellStyle name="Note 9 3 6 4" xfId="16427" xr:uid="{00000000-0005-0000-0000-00008E3F0000}"/>
    <cellStyle name="Note 9 3 6 4 2" xfId="16428" xr:uid="{00000000-0005-0000-0000-00008F3F0000}"/>
    <cellStyle name="Note 9 3 6 5" xfId="16429" xr:uid="{00000000-0005-0000-0000-0000903F0000}"/>
    <cellStyle name="Note 9 3 6 5 2" xfId="16430" xr:uid="{00000000-0005-0000-0000-0000913F0000}"/>
    <cellStyle name="Note 9 3 6 6" xfId="16431" xr:uid="{00000000-0005-0000-0000-0000923F0000}"/>
    <cellStyle name="Note 9 3 6 6 2" xfId="16432" xr:uid="{00000000-0005-0000-0000-0000933F0000}"/>
    <cellStyle name="Note 9 3 6 7" xfId="16433" xr:uid="{00000000-0005-0000-0000-0000943F0000}"/>
    <cellStyle name="Note 9 3 6 7 2" xfId="16434" xr:uid="{00000000-0005-0000-0000-0000953F0000}"/>
    <cellStyle name="Note 9 3 6 8" xfId="16435" xr:uid="{00000000-0005-0000-0000-0000963F0000}"/>
    <cellStyle name="Note 9 3 6 8 2" xfId="16436" xr:uid="{00000000-0005-0000-0000-0000973F0000}"/>
    <cellStyle name="Note 9 3 6 9" xfId="16437" xr:uid="{00000000-0005-0000-0000-0000983F0000}"/>
    <cellStyle name="Note 9 3 6 9 2" xfId="16438" xr:uid="{00000000-0005-0000-0000-0000993F0000}"/>
    <cellStyle name="Note 9 3 7" xfId="16439" xr:uid="{00000000-0005-0000-0000-00009A3F0000}"/>
    <cellStyle name="Note 9 3 7 2" xfId="16440" xr:uid="{00000000-0005-0000-0000-00009B3F0000}"/>
    <cellStyle name="Note 9 3 8" xfId="16441" xr:uid="{00000000-0005-0000-0000-00009C3F0000}"/>
    <cellStyle name="Note 9 3 8 2" xfId="16442" xr:uid="{00000000-0005-0000-0000-00009D3F0000}"/>
    <cellStyle name="Note 9 3 9" xfId="16443" xr:uid="{00000000-0005-0000-0000-00009E3F0000}"/>
    <cellStyle name="Note 9 3 9 2" xfId="16444" xr:uid="{00000000-0005-0000-0000-00009F3F0000}"/>
    <cellStyle name="Note 9 4" xfId="16445" xr:uid="{00000000-0005-0000-0000-0000A03F0000}"/>
    <cellStyle name="Note 9 4 10" xfId="16446" xr:uid="{00000000-0005-0000-0000-0000A13F0000}"/>
    <cellStyle name="Note 9 4 10 2" xfId="16447" xr:uid="{00000000-0005-0000-0000-0000A23F0000}"/>
    <cellStyle name="Note 9 4 11" xfId="16448" xr:uid="{00000000-0005-0000-0000-0000A33F0000}"/>
    <cellStyle name="Note 9 4 11 2" xfId="16449" xr:uid="{00000000-0005-0000-0000-0000A43F0000}"/>
    <cellStyle name="Note 9 4 12" xfId="16450" xr:uid="{00000000-0005-0000-0000-0000A53F0000}"/>
    <cellStyle name="Note 9 4 12 2" xfId="16451" xr:uid="{00000000-0005-0000-0000-0000A63F0000}"/>
    <cellStyle name="Note 9 4 13" xfId="16452" xr:uid="{00000000-0005-0000-0000-0000A73F0000}"/>
    <cellStyle name="Note 9 4 13 2" xfId="16453" xr:uid="{00000000-0005-0000-0000-0000A83F0000}"/>
    <cellStyle name="Note 9 4 14" xfId="16454" xr:uid="{00000000-0005-0000-0000-0000A93F0000}"/>
    <cellStyle name="Note 9 4 14 2" xfId="16455" xr:uid="{00000000-0005-0000-0000-0000AA3F0000}"/>
    <cellStyle name="Note 9 4 15" xfId="16456" xr:uid="{00000000-0005-0000-0000-0000AB3F0000}"/>
    <cellStyle name="Note 9 4 15 2" xfId="16457" xr:uid="{00000000-0005-0000-0000-0000AC3F0000}"/>
    <cellStyle name="Note 9 4 16" xfId="16458" xr:uid="{00000000-0005-0000-0000-0000AD3F0000}"/>
    <cellStyle name="Note 9 4 16 2" xfId="16459" xr:uid="{00000000-0005-0000-0000-0000AE3F0000}"/>
    <cellStyle name="Note 9 4 17" xfId="16460" xr:uid="{00000000-0005-0000-0000-0000AF3F0000}"/>
    <cellStyle name="Note 9 4 17 2" xfId="16461" xr:uid="{00000000-0005-0000-0000-0000B03F0000}"/>
    <cellStyle name="Note 9 4 18" xfId="16462" xr:uid="{00000000-0005-0000-0000-0000B13F0000}"/>
    <cellStyle name="Note 9 4 18 2" xfId="16463" xr:uid="{00000000-0005-0000-0000-0000B23F0000}"/>
    <cellStyle name="Note 9 4 19" xfId="16464" xr:uid="{00000000-0005-0000-0000-0000B33F0000}"/>
    <cellStyle name="Note 9 4 19 2" xfId="16465" xr:uid="{00000000-0005-0000-0000-0000B43F0000}"/>
    <cellStyle name="Note 9 4 2" xfId="16466" xr:uid="{00000000-0005-0000-0000-0000B53F0000}"/>
    <cellStyle name="Note 9 4 2 10" xfId="16467" xr:uid="{00000000-0005-0000-0000-0000B63F0000}"/>
    <cellStyle name="Note 9 4 2 10 2" xfId="16468" xr:uid="{00000000-0005-0000-0000-0000B73F0000}"/>
    <cellStyle name="Note 9 4 2 11" xfId="16469" xr:uid="{00000000-0005-0000-0000-0000B83F0000}"/>
    <cellStyle name="Note 9 4 2 11 2" xfId="16470" xr:uid="{00000000-0005-0000-0000-0000B93F0000}"/>
    <cellStyle name="Note 9 4 2 12" xfId="16471" xr:uid="{00000000-0005-0000-0000-0000BA3F0000}"/>
    <cellStyle name="Note 9 4 2 12 2" xfId="16472" xr:uid="{00000000-0005-0000-0000-0000BB3F0000}"/>
    <cellStyle name="Note 9 4 2 13" xfId="16473" xr:uid="{00000000-0005-0000-0000-0000BC3F0000}"/>
    <cellStyle name="Note 9 4 2 13 2" xfId="16474" xr:uid="{00000000-0005-0000-0000-0000BD3F0000}"/>
    <cellStyle name="Note 9 4 2 14" xfId="16475" xr:uid="{00000000-0005-0000-0000-0000BE3F0000}"/>
    <cellStyle name="Note 9 4 2 14 2" xfId="16476" xr:uid="{00000000-0005-0000-0000-0000BF3F0000}"/>
    <cellStyle name="Note 9 4 2 15" xfId="16477" xr:uid="{00000000-0005-0000-0000-0000C03F0000}"/>
    <cellStyle name="Note 9 4 2 15 2" xfId="16478" xr:uid="{00000000-0005-0000-0000-0000C13F0000}"/>
    <cellStyle name="Note 9 4 2 16" xfId="16479" xr:uid="{00000000-0005-0000-0000-0000C23F0000}"/>
    <cellStyle name="Note 9 4 2 16 2" xfId="16480" xr:uid="{00000000-0005-0000-0000-0000C33F0000}"/>
    <cellStyle name="Note 9 4 2 17" xfId="16481" xr:uid="{00000000-0005-0000-0000-0000C43F0000}"/>
    <cellStyle name="Note 9 4 2 17 2" xfId="16482" xr:uid="{00000000-0005-0000-0000-0000C53F0000}"/>
    <cellStyle name="Note 9 4 2 18" xfId="16483" xr:uid="{00000000-0005-0000-0000-0000C63F0000}"/>
    <cellStyle name="Note 9 4 2 18 2" xfId="16484" xr:uid="{00000000-0005-0000-0000-0000C73F0000}"/>
    <cellStyle name="Note 9 4 2 19" xfId="16485" xr:uid="{00000000-0005-0000-0000-0000C83F0000}"/>
    <cellStyle name="Note 9 4 2 2" xfId="16486" xr:uid="{00000000-0005-0000-0000-0000C93F0000}"/>
    <cellStyle name="Note 9 4 2 2 2" xfId="16487" xr:uid="{00000000-0005-0000-0000-0000CA3F0000}"/>
    <cellStyle name="Note 9 4 2 3" xfId="16488" xr:uid="{00000000-0005-0000-0000-0000CB3F0000}"/>
    <cellStyle name="Note 9 4 2 3 2" xfId="16489" xr:uid="{00000000-0005-0000-0000-0000CC3F0000}"/>
    <cellStyle name="Note 9 4 2 4" xfId="16490" xr:uid="{00000000-0005-0000-0000-0000CD3F0000}"/>
    <cellStyle name="Note 9 4 2 4 2" xfId="16491" xr:uid="{00000000-0005-0000-0000-0000CE3F0000}"/>
    <cellStyle name="Note 9 4 2 5" xfId="16492" xr:uid="{00000000-0005-0000-0000-0000CF3F0000}"/>
    <cellStyle name="Note 9 4 2 5 2" xfId="16493" xr:uid="{00000000-0005-0000-0000-0000D03F0000}"/>
    <cellStyle name="Note 9 4 2 6" xfId="16494" xr:uid="{00000000-0005-0000-0000-0000D13F0000}"/>
    <cellStyle name="Note 9 4 2 6 2" xfId="16495" xr:uid="{00000000-0005-0000-0000-0000D23F0000}"/>
    <cellStyle name="Note 9 4 2 7" xfId="16496" xr:uid="{00000000-0005-0000-0000-0000D33F0000}"/>
    <cellStyle name="Note 9 4 2 7 2" xfId="16497" xr:uid="{00000000-0005-0000-0000-0000D43F0000}"/>
    <cellStyle name="Note 9 4 2 8" xfId="16498" xr:uid="{00000000-0005-0000-0000-0000D53F0000}"/>
    <cellStyle name="Note 9 4 2 8 2" xfId="16499" xr:uid="{00000000-0005-0000-0000-0000D63F0000}"/>
    <cellStyle name="Note 9 4 2 9" xfId="16500" xr:uid="{00000000-0005-0000-0000-0000D73F0000}"/>
    <cellStyle name="Note 9 4 2 9 2" xfId="16501" xr:uid="{00000000-0005-0000-0000-0000D83F0000}"/>
    <cellStyle name="Note 9 4 20" xfId="16502" xr:uid="{00000000-0005-0000-0000-0000D93F0000}"/>
    <cellStyle name="Note 9 4 3" xfId="16503" xr:uid="{00000000-0005-0000-0000-0000DA3F0000}"/>
    <cellStyle name="Note 9 4 3 10" xfId="16504" xr:uid="{00000000-0005-0000-0000-0000DB3F0000}"/>
    <cellStyle name="Note 9 4 3 10 2" xfId="16505" xr:uid="{00000000-0005-0000-0000-0000DC3F0000}"/>
    <cellStyle name="Note 9 4 3 11" xfId="16506" xr:uid="{00000000-0005-0000-0000-0000DD3F0000}"/>
    <cellStyle name="Note 9 4 3 11 2" xfId="16507" xr:uid="{00000000-0005-0000-0000-0000DE3F0000}"/>
    <cellStyle name="Note 9 4 3 12" xfId="16508" xr:uid="{00000000-0005-0000-0000-0000DF3F0000}"/>
    <cellStyle name="Note 9 4 3 12 2" xfId="16509" xr:uid="{00000000-0005-0000-0000-0000E03F0000}"/>
    <cellStyle name="Note 9 4 3 13" xfId="16510" xr:uid="{00000000-0005-0000-0000-0000E13F0000}"/>
    <cellStyle name="Note 9 4 3 13 2" xfId="16511" xr:uid="{00000000-0005-0000-0000-0000E23F0000}"/>
    <cellStyle name="Note 9 4 3 14" xfId="16512" xr:uid="{00000000-0005-0000-0000-0000E33F0000}"/>
    <cellStyle name="Note 9 4 3 14 2" xfId="16513" xr:uid="{00000000-0005-0000-0000-0000E43F0000}"/>
    <cellStyle name="Note 9 4 3 15" xfId="16514" xr:uid="{00000000-0005-0000-0000-0000E53F0000}"/>
    <cellStyle name="Note 9 4 3 15 2" xfId="16515" xr:uid="{00000000-0005-0000-0000-0000E63F0000}"/>
    <cellStyle name="Note 9 4 3 16" xfId="16516" xr:uid="{00000000-0005-0000-0000-0000E73F0000}"/>
    <cellStyle name="Note 9 4 3 16 2" xfId="16517" xr:uid="{00000000-0005-0000-0000-0000E83F0000}"/>
    <cellStyle name="Note 9 4 3 17" xfId="16518" xr:uid="{00000000-0005-0000-0000-0000E93F0000}"/>
    <cellStyle name="Note 9 4 3 17 2" xfId="16519" xr:uid="{00000000-0005-0000-0000-0000EA3F0000}"/>
    <cellStyle name="Note 9 4 3 18" xfId="16520" xr:uid="{00000000-0005-0000-0000-0000EB3F0000}"/>
    <cellStyle name="Note 9 4 3 18 2" xfId="16521" xr:uid="{00000000-0005-0000-0000-0000EC3F0000}"/>
    <cellStyle name="Note 9 4 3 19" xfId="16522" xr:uid="{00000000-0005-0000-0000-0000ED3F0000}"/>
    <cellStyle name="Note 9 4 3 2" xfId="16523" xr:uid="{00000000-0005-0000-0000-0000EE3F0000}"/>
    <cellStyle name="Note 9 4 3 2 2" xfId="16524" xr:uid="{00000000-0005-0000-0000-0000EF3F0000}"/>
    <cellStyle name="Note 9 4 3 3" xfId="16525" xr:uid="{00000000-0005-0000-0000-0000F03F0000}"/>
    <cellStyle name="Note 9 4 3 3 2" xfId="16526" xr:uid="{00000000-0005-0000-0000-0000F13F0000}"/>
    <cellStyle name="Note 9 4 3 4" xfId="16527" xr:uid="{00000000-0005-0000-0000-0000F23F0000}"/>
    <cellStyle name="Note 9 4 3 4 2" xfId="16528" xr:uid="{00000000-0005-0000-0000-0000F33F0000}"/>
    <cellStyle name="Note 9 4 3 5" xfId="16529" xr:uid="{00000000-0005-0000-0000-0000F43F0000}"/>
    <cellStyle name="Note 9 4 3 5 2" xfId="16530" xr:uid="{00000000-0005-0000-0000-0000F53F0000}"/>
    <cellStyle name="Note 9 4 3 6" xfId="16531" xr:uid="{00000000-0005-0000-0000-0000F63F0000}"/>
    <cellStyle name="Note 9 4 3 6 2" xfId="16532" xr:uid="{00000000-0005-0000-0000-0000F73F0000}"/>
    <cellStyle name="Note 9 4 3 7" xfId="16533" xr:uid="{00000000-0005-0000-0000-0000F83F0000}"/>
    <cellStyle name="Note 9 4 3 7 2" xfId="16534" xr:uid="{00000000-0005-0000-0000-0000F93F0000}"/>
    <cellStyle name="Note 9 4 3 8" xfId="16535" xr:uid="{00000000-0005-0000-0000-0000FA3F0000}"/>
    <cellStyle name="Note 9 4 3 8 2" xfId="16536" xr:uid="{00000000-0005-0000-0000-0000FB3F0000}"/>
    <cellStyle name="Note 9 4 3 9" xfId="16537" xr:uid="{00000000-0005-0000-0000-0000FC3F0000}"/>
    <cellStyle name="Note 9 4 3 9 2" xfId="16538" xr:uid="{00000000-0005-0000-0000-0000FD3F0000}"/>
    <cellStyle name="Note 9 4 4" xfId="16539" xr:uid="{00000000-0005-0000-0000-0000FE3F0000}"/>
    <cellStyle name="Note 9 4 4 10" xfId="16540" xr:uid="{00000000-0005-0000-0000-0000FF3F0000}"/>
    <cellStyle name="Note 9 4 4 10 2" xfId="16541" xr:uid="{00000000-0005-0000-0000-000000400000}"/>
    <cellStyle name="Note 9 4 4 11" xfId="16542" xr:uid="{00000000-0005-0000-0000-000001400000}"/>
    <cellStyle name="Note 9 4 4 11 2" xfId="16543" xr:uid="{00000000-0005-0000-0000-000002400000}"/>
    <cellStyle name="Note 9 4 4 12" xfId="16544" xr:uid="{00000000-0005-0000-0000-000003400000}"/>
    <cellStyle name="Note 9 4 4 12 2" xfId="16545" xr:uid="{00000000-0005-0000-0000-000004400000}"/>
    <cellStyle name="Note 9 4 4 13" xfId="16546" xr:uid="{00000000-0005-0000-0000-000005400000}"/>
    <cellStyle name="Note 9 4 4 13 2" xfId="16547" xr:uid="{00000000-0005-0000-0000-000006400000}"/>
    <cellStyle name="Note 9 4 4 14" xfId="16548" xr:uid="{00000000-0005-0000-0000-000007400000}"/>
    <cellStyle name="Note 9 4 4 14 2" xfId="16549" xr:uid="{00000000-0005-0000-0000-000008400000}"/>
    <cellStyle name="Note 9 4 4 15" xfId="16550" xr:uid="{00000000-0005-0000-0000-000009400000}"/>
    <cellStyle name="Note 9 4 4 15 2" xfId="16551" xr:uid="{00000000-0005-0000-0000-00000A400000}"/>
    <cellStyle name="Note 9 4 4 16" xfId="16552" xr:uid="{00000000-0005-0000-0000-00000B400000}"/>
    <cellStyle name="Note 9 4 4 2" xfId="16553" xr:uid="{00000000-0005-0000-0000-00000C400000}"/>
    <cellStyle name="Note 9 4 4 2 2" xfId="16554" xr:uid="{00000000-0005-0000-0000-00000D400000}"/>
    <cellStyle name="Note 9 4 4 3" xfId="16555" xr:uid="{00000000-0005-0000-0000-00000E400000}"/>
    <cellStyle name="Note 9 4 4 3 2" xfId="16556" xr:uid="{00000000-0005-0000-0000-00000F400000}"/>
    <cellStyle name="Note 9 4 4 4" xfId="16557" xr:uid="{00000000-0005-0000-0000-000010400000}"/>
    <cellStyle name="Note 9 4 4 4 2" xfId="16558" xr:uid="{00000000-0005-0000-0000-000011400000}"/>
    <cellStyle name="Note 9 4 4 5" xfId="16559" xr:uid="{00000000-0005-0000-0000-000012400000}"/>
    <cellStyle name="Note 9 4 4 5 2" xfId="16560" xr:uid="{00000000-0005-0000-0000-000013400000}"/>
    <cellStyle name="Note 9 4 4 6" xfId="16561" xr:uid="{00000000-0005-0000-0000-000014400000}"/>
    <cellStyle name="Note 9 4 4 6 2" xfId="16562" xr:uid="{00000000-0005-0000-0000-000015400000}"/>
    <cellStyle name="Note 9 4 4 7" xfId="16563" xr:uid="{00000000-0005-0000-0000-000016400000}"/>
    <cellStyle name="Note 9 4 4 7 2" xfId="16564" xr:uid="{00000000-0005-0000-0000-000017400000}"/>
    <cellStyle name="Note 9 4 4 8" xfId="16565" xr:uid="{00000000-0005-0000-0000-000018400000}"/>
    <cellStyle name="Note 9 4 4 8 2" xfId="16566" xr:uid="{00000000-0005-0000-0000-000019400000}"/>
    <cellStyle name="Note 9 4 4 9" xfId="16567" xr:uid="{00000000-0005-0000-0000-00001A400000}"/>
    <cellStyle name="Note 9 4 4 9 2" xfId="16568" xr:uid="{00000000-0005-0000-0000-00001B400000}"/>
    <cellStyle name="Note 9 4 5" xfId="16569" xr:uid="{00000000-0005-0000-0000-00001C400000}"/>
    <cellStyle name="Note 9 4 5 10" xfId="16570" xr:uid="{00000000-0005-0000-0000-00001D400000}"/>
    <cellStyle name="Note 9 4 5 10 2" xfId="16571" xr:uid="{00000000-0005-0000-0000-00001E400000}"/>
    <cellStyle name="Note 9 4 5 11" xfId="16572" xr:uid="{00000000-0005-0000-0000-00001F400000}"/>
    <cellStyle name="Note 9 4 5 11 2" xfId="16573" xr:uid="{00000000-0005-0000-0000-000020400000}"/>
    <cellStyle name="Note 9 4 5 12" xfId="16574" xr:uid="{00000000-0005-0000-0000-000021400000}"/>
    <cellStyle name="Note 9 4 5 12 2" xfId="16575" xr:uid="{00000000-0005-0000-0000-000022400000}"/>
    <cellStyle name="Note 9 4 5 13" xfId="16576" xr:uid="{00000000-0005-0000-0000-000023400000}"/>
    <cellStyle name="Note 9 4 5 13 2" xfId="16577" xr:uid="{00000000-0005-0000-0000-000024400000}"/>
    <cellStyle name="Note 9 4 5 14" xfId="16578" xr:uid="{00000000-0005-0000-0000-000025400000}"/>
    <cellStyle name="Note 9 4 5 14 2" xfId="16579" xr:uid="{00000000-0005-0000-0000-000026400000}"/>
    <cellStyle name="Note 9 4 5 15" xfId="16580" xr:uid="{00000000-0005-0000-0000-000027400000}"/>
    <cellStyle name="Note 9 4 5 15 2" xfId="16581" xr:uid="{00000000-0005-0000-0000-000028400000}"/>
    <cellStyle name="Note 9 4 5 16" xfId="16582" xr:uid="{00000000-0005-0000-0000-000029400000}"/>
    <cellStyle name="Note 9 4 5 2" xfId="16583" xr:uid="{00000000-0005-0000-0000-00002A400000}"/>
    <cellStyle name="Note 9 4 5 2 2" xfId="16584" xr:uid="{00000000-0005-0000-0000-00002B400000}"/>
    <cellStyle name="Note 9 4 5 3" xfId="16585" xr:uid="{00000000-0005-0000-0000-00002C400000}"/>
    <cellStyle name="Note 9 4 5 3 2" xfId="16586" xr:uid="{00000000-0005-0000-0000-00002D400000}"/>
    <cellStyle name="Note 9 4 5 4" xfId="16587" xr:uid="{00000000-0005-0000-0000-00002E400000}"/>
    <cellStyle name="Note 9 4 5 4 2" xfId="16588" xr:uid="{00000000-0005-0000-0000-00002F400000}"/>
    <cellStyle name="Note 9 4 5 5" xfId="16589" xr:uid="{00000000-0005-0000-0000-000030400000}"/>
    <cellStyle name="Note 9 4 5 5 2" xfId="16590" xr:uid="{00000000-0005-0000-0000-000031400000}"/>
    <cellStyle name="Note 9 4 5 6" xfId="16591" xr:uid="{00000000-0005-0000-0000-000032400000}"/>
    <cellStyle name="Note 9 4 5 6 2" xfId="16592" xr:uid="{00000000-0005-0000-0000-000033400000}"/>
    <cellStyle name="Note 9 4 5 7" xfId="16593" xr:uid="{00000000-0005-0000-0000-000034400000}"/>
    <cellStyle name="Note 9 4 5 7 2" xfId="16594" xr:uid="{00000000-0005-0000-0000-000035400000}"/>
    <cellStyle name="Note 9 4 5 8" xfId="16595" xr:uid="{00000000-0005-0000-0000-000036400000}"/>
    <cellStyle name="Note 9 4 5 8 2" xfId="16596" xr:uid="{00000000-0005-0000-0000-000037400000}"/>
    <cellStyle name="Note 9 4 5 9" xfId="16597" xr:uid="{00000000-0005-0000-0000-000038400000}"/>
    <cellStyle name="Note 9 4 5 9 2" xfId="16598" xr:uid="{00000000-0005-0000-0000-000039400000}"/>
    <cellStyle name="Note 9 4 6" xfId="16599" xr:uid="{00000000-0005-0000-0000-00003A400000}"/>
    <cellStyle name="Note 9 4 6 10" xfId="16600" xr:uid="{00000000-0005-0000-0000-00003B400000}"/>
    <cellStyle name="Note 9 4 6 10 2" xfId="16601" xr:uid="{00000000-0005-0000-0000-00003C400000}"/>
    <cellStyle name="Note 9 4 6 11" xfId="16602" xr:uid="{00000000-0005-0000-0000-00003D400000}"/>
    <cellStyle name="Note 9 4 6 11 2" xfId="16603" xr:uid="{00000000-0005-0000-0000-00003E400000}"/>
    <cellStyle name="Note 9 4 6 12" xfId="16604" xr:uid="{00000000-0005-0000-0000-00003F400000}"/>
    <cellStyle name="Note 9 4 6 12 2" xfId="16605" xr:uid="{00000000-0005-0000-0000-000040400000}"/>
    <cellStyle name="Note 9 4 6 13" xfId="16606" xr:uid="{00000000-0005-0000-0000-000041400000}"/>
    <cellStyle name="Note 9 4 6 13 2" xfId="16607" xr:uid="{00000000-0005-0000-0000-000042400000}"/>
    <cellStyle name="Note 9 4 6 14" xfId="16608" xr:uid="{00000000-0005-0000-0000-000043400000}"/>
    <cellStyle name="Note 9 4 6 14 2" xfId="16609" xr:uid="{00000000-0005-0000-0000-000044400000}"/>
    <cellStyle name="Note 9 4 6 15" xfId="16610" xr:uid="{00000000-0005-0000-0000-000045400000}"/>
    <cellStyle name="Note 9 4 6 2" xfId="16611" xr:uid="{00000000-0005-0000-0000-000046400000}"/>
    <cellStyle name="Note 9 4 6 2 2" xfId="16612" xr:uid="{00000000-0005-0000-0000-000047400000}"/>
    <cellStyle name="Note 9 4 6 3" xfId="16613" xr:uid="{00000000-0005-0000-0000-000048400000}"/>
    <cellStyle name="Note 9 4 6 3 2" xfId="16614" xr:uid="{00000000-0005-0000-0000-000049400000}"/>
    <cellStyle name="Note 9 4 6 4" xfId="16615" xr:uid="{00000000-0005-0000-0000-00004A400000}"/>
    <cellStyle name="Note 9 4 6 4 2" xfId="16616" xr:uid="{00000000-0005-0000-0000-00004B400000}"/>
    <cellStyle name="Note 9 4 6 5" xfId="16617" xr:uid="{00000000-0005-0000-0000-00004C400000}"/>
    <cellStyle name="Note 9 4 6 5 2" xfId="16618" xr:uid="{00000000-0005-0000-0000-00004D400000}"/>
    <cellStyle name="Note 9 4 6 6" xfId="16619" xr:uid="{00000000-0005-0000-0000-00004E400000}"/>
    <cellStyle name="Note 9 4 6 6 2" xfId="16620" xr:uid="{00000000-0005-0000-0000-00004F400000}"/>
    <cellStyle name="Note 9 4 6 7" xfId="16621" xr:uid="{00000000-0005-0000-0000-000050400000}"/>
    <cellStyle name="Note 9 4 6 7 2" xfId="16622" xr:uid="{00000000-0005-0000-0000-000051400000}"/>
    <cellStyle name="Note 9 4 6 8" xfId="16623" xr:uid="{00000000-0005-0000-0000-000052400000}"/>
    <cellStyle name="Note 9 4 6 8 2" xfId="16624" xr:uid="{00000000-0005-0000-0000-000053400000}"/>
    <cellStyle name="Note 9 4 6 9" xfId="16625" xr:uid="{00000000-0005-0000-0000-000054400000}"/>
    <cellStyle name="Note 9 4 6 9 2" xfId="16626" xr:uid="{00000000-0005-0000-0000-000055400000}"/>
    <cellStyle name="Note 9 4 7" xfId="16627" xr:uid="{00000000-0005-0000-0000-000056400000}"/>
    <cellStyle name="Note 9 4 7 2" xfId="16628" xr:uid="{00000000-0005-0000-0000-000057400000}"/>
    <cellStyle name="Note 9 4 8" xfId="16629" xr:uid="{00000000-0005-0000-0000-000058400000}"/>
    <cellStyle name="Note 9 4 8 2" xfId="16630" xr:uid="{00000000-0005-0000-0000-000059400000}"/>
    <cellStyle name="Note 9 4 9" xfId="16631" xr:uid="{00000000-0005-0000-0000-00005A400000}"/>
    <cellStyle name="Note 9 4 9 2" xfId="16632" xr:uid="{00000000-0005-0000-0000-00005B400000}"/>
    <cellStyle name="Note 9 5" xfId="16633" xr:uid="{00000000-0005-0000-0000-00005C400000}"/>
    <cellStyle name="Note 9 5 10" xfId="16634" xr:uid="{00000000-0005-0000-0000-00005D400000}"/>
    <cellStyle name="Note 9 5 10 2" xfId="16635" xr:uid="{00000000-0005-0000-0000-00005E400000}"/>
    <cellStyle name="Note 9 5 11" xfId="16636" xr:uid="{00000000-0005-0000-0000-00005F400000}"/>
    <cellStyle name="Note 9 5 11 2" xfId="16637" xr:uid="{00000000-0005-0000-0000-000060400000}"/>
    <cellStyle name="Note 9 5 12" xfId="16638" xr:uid="{00000000-0005-0000-0000-000061400000}"/>
    <cellStyle name="Note 9 5 12 2" xfId="16639" xr:uid="{00000000-0005-0000-0000-000062400000}"/>
    <cellStyle name="Note 9 5 13" xfId="16640" xr:uid="{00000000-0005-0000-0000-000063400000}"/>
    <cellStyle name="Note 9 5 13 2" xfId="16641" xr:uid="{00000000-0005-0000-0000-000064400000}"/>
    <cellStyle name="Note 9 5 14" xfId="16642" xr:uid="{00000000-0005-0000-0000-000065400000}"/>
    <cellStyle name="Note 9 5 14 2" xfId="16643" xr:uid="{00000000-0005-0000-0000-000066400000}"/>
    <cellStyle name="Note 9 5 15" xfId="16644" xr:uid="{00000000-0005-0000-0000-000067400000}"/>
    <cellStyle name="Note 9 5 15 2" xfId="16645" xr:uid="{00000000-0005-0000-0000-000068400000}"/>
    <cellStyle name="Note 9 5 16" xfId="16646" xr:uid="{00000000-0005-0000-0000-000069400000}"/>
    <cellStyle name="Note 9 5 16 2" xfId="16647" xr:uid="{00000000-0005-0000-0000-00006A400000}"/>
    <cellStyle name="Note 9 5 17" xfId="16648" xr:uid="{00000000-0005-0000-0000-00006B400000}"/>
    <cellStyle name="Note 9 5 17 2" xfId="16649" xr:uid="{00000000-0005-0000-0000-00006C400000}"/>
    <cellStyle name="Note 9 5 18" xfId="16650" xr:uid="{00000000-0005-0000-0000-00006D400000}"/>
    <cellStyle name="Note 9 5 18 2" xfId="16651" xr:uid="{00000000-0005-0000-0000-00006E400000}"/>
    <cellStyle name="Note 9 5 19" xfId="16652" xr:uid="{00000000-0005-0000-0000-00006F400000}"/>
    <cellStyle name="Note 9 5 19 2" xfId="16653" xr:uid="{00000000-0005-0000-0000-000070400000}"/>
    <cellStyle name="Note 9 5 2" xfId="16654" xr:uid="{00000000-0005-0000-0000-000071400000}"/>
    <cellStyle name="Note 9 5 2 10" xfId="16655" xr:uid="{00000000-0005-0000-0000-000072400000}"/>
    <cellStyle name="Note 9 5 2 10 2" xfId="16656" xr:uid="{00000000-0005-0000-0000-000073400000}"/>
    <cellStyle name="Note 9 5 2 11" xfId="16657" xr:uid="{00000000-0005-0000-0000-000074400000}"/>
    <cellStyle name="Note 9 5 2 11 2" xfId="16658" xr:uid="{00000000-0005-0000-0000-000075400000}"/>
    <cellStyle name="Note 9 5 2 12" xfId="16659" xr:uid="{00000000-0005-0000-0000-000076400000}"/>
    <cellStyle name="Note 9 5 2 12 2" xfId="16660" xr:uid="{00000000-0005-0000-0000-000077400000}"/>
    <cellStyle name="Note 9 5 2 13" xfId="16661" xr:uid="{00000000-0005-0000-0000-000078400000}"/>
    <cellStyle name="Note 9 5 2 13 2" xfId="16662" xr:uid="{00000000-0005-0000-0000-000079400000}"/>
    <cellStyle name="Note 9 5 2 14" xfId="16663" xr:uid="{00000000-0005-0000-0000-00007A400000}"/>
    <cellStyle name="Note 9 5 2 14 2" xfId="16664" xr:uid="{00000000-0005-0000-0000-00007B400000}"/>
    <cellStyle name="Note 9 5 2 15" xfId="16665" xr:uid="{00000000-0005-0000-0000-00007C400000}"/>
    <cellStyle name="Note 9 5 2 15 2" xfId="16666" xr:uid="{00000000-0005-0000-0000-00007D400000}"/>
    <cellStyle name="Note 9 5 2 16" xfId="16667" xr:uid="{00000000-0005-0000-0000-00007E400000}"/>
    <cellStyle name="Note 9 5 2 16 2" xfId="16668" xr:uid="{00000000-0005-0000-0000-00007F400000}"/>
    <cellStyle name="Note 9 5 2 17" xfId="16669" xr:uid="{00000000-0005-0000-0000-000080400000}"/>
    <cellStyle name="Note 9 5 2 17 2" xfId="16670" xr:uid="{00000000-0005-0000-0000-000081400000}"/>
    <cellStyle name="Note 9 5 2 18" xfId="16671" xr:uid="{00000000-0005-0000-0000-000082400000}"/>
    <cellStyle name="Note 9 5 2 18 2" xfId="16672" xr:uid="{00000000-0005-0000-0000-000083400000}"/>
    <cellStyle name="Note 9 5 2 19" xfId="16673" xr:uid="{00000000-0005-0000-0000-000084400000}"/>
    <cellStyle name="Note 9 5 2 2" xfId="16674" xr:uid="{00000000-0005-0000-0000-000085400000}"/>
    <cellStyle name="Note 9 5 2 2 2" xfId="16675" xr:uid="{00000000-0005-0000-0000-000086400000}"/>
    <cellStyle name="Note 9 5 2 3" xfId="16676" xr:uid="{00000000-0005-0000-0000-000087400000}"/>
    <cellStyle name="Note 9 5 2 3 2" xfId="16677" xr:uid="{00000000-0005-0000-0000-000088400000}"/>
    <cellStyle name="Note 9 5 2 4" xfId="16678" xr:uid="{00000000-0005-0000-0000-000089400000}"/>
    <cellStyle name="Note 9 5 2 4 2" xfId="16679" xr:uid="{00000000-0005-0000-0000-00008A400000}"/>
    <cellStyle name="Note 9 5 2 5" xfId="16680" xr:uid="{00000000-0005-0000-0000-00008B400000}"/>
    <cellStyle name="Note 9 5 2 5 2" xfId="16681" xr:uid="{00000000-0005-0000-0000-00008C400000}"/>
    <cellStyle name="Note 9 5 2 6" xfId="16682" xr:uid="{00000000-0005-0000-0000-00008D400000}"/>
    <cellStyle name="Note 9 5 2 6 2" xfId="16683" xr:uid="{00000000-0005-0000-0000-00008E400000}"/>
    <cellStyle name="Note 9 5 2 7" xfId="16684" xr:uid="{00000000-0005-0000-0000-00008F400000}"/>
    <cellStyle name="Note 9 5 2 7 2" xfId="16685" xr:uid="{00000000-0005-0000-0000-000090400000}"/>
    <cellStyle name="Note 9 5 2 8" xfId="16686" xr:uid="{00000000-0005-0000-0000-000091400000}"/>
    <cellStyle name="Note 9 5 2 8 2" xfId="16687" xr:uid="{00000000-0005-0000-0000-000092400000}"/>
    <cellStyle name="Note 9 5 2 9" xfId="16688" xr:uid="{00000000-0005-0000-0000-000093400000}"/>
    <cellStyle name="Note 9 5 2 9 2" xfId="16689" xr:uid="{00000000-0005-0000-0000-000094400000}"/>
    <cellStyle name="Note 9 5 20" xfId="16690" xr:uid="{00000000-0005-0000-0000-000095400000}"/>
    <cellStyle name="Note 9 5 3" xfId="16691" xr:uid="{00000000-0005-0000-0000-000096400000}"/>
    <cellStyle name="Note 9 5 3 10" xfId="16692" xr:uid="{00000000-0005-0000-0000-000097400000}"/>
    <cellStyle name="Note 9 5 3 10 2" xfId="16693" xr:uid="{00000000-0005-0000-0000-000098400000}"/>
    <cellStyle name="Note 9 5 3 11" xfId="16694" xr:uid="{00000000-0005-0000-0000-000099400000}"/>
    <cellStyle name="Note 9 5 3 11 2" xfId="16695" xr:uid="{00000000-0005-0000-0000-00009A400000}"/>
    <cellStyle name="Note 9 5 3 12" xfId="16696" xr:uid="{00000000-0005-0000-0000-00009B400000}"/>
    <cellStyle name="Note 9 5 3 12 2" xfId="16697" xr:uid="{00000000-0005-0000-0000-00009C400000}"/>
    <cellStyle name="Note 9 5 3 13" xfId="16698" xr:uid="{00000000-0005-0000-0000-00009D400000}"/>
    <cellStyle name="Note 9 5 3 13 2" xfId="16699" xr:uid="{00000000-0005-0000-0000-00009E400000}"/>
    <cellStyle name="Note 9 5 3 14" xfId="16700" xr:uid="{00000000-0005-0000-0000-00009F400000}"/>
    <cellStyle name="Note 9 5 3 14 2" xfId="16701" xr:uid="{00000000-0005-0000-0000-0000A0400000}"/>
    <cellStyle name="Note 9 5 3 15" xfId="16702" xr:uid="{00000000-0005-0000-0000-0000A1400000}"/>
    <cellStyle name="Note 9 5 3 15 2" xfId="16703" xr:uid="{00000000-0005-0000-0000-0000A2400000}"/>
    <cellStyle name="Note 9 5 3 16" xfId="16704" xr:uid="{00000000-0005-0000-0000-0000A3400000}"/>
    <cellStyle name="Note 9 5 3 16 2" xfId="16705" xr:uid="{00000000-0005-0000-0000-0000A4400000}"/>
    <cellStyle name="Note 9 5 3 17" xfId="16706" xr:uid="{00000000-0005-0000-0000-0000A5400000}"/>
    <cellStyle name="Note 9 5 3 17 2" xfId="16707" xr:uid="{00000000-0005-0000-0000-0000A6400000}"/>
    <cellStyle name="Note 9 5 3 18" xfId="16708" xr:uid="{00000000-0005-0000-0000-0000A7400000}"/>
    <cellStyle name="Note 9 5 3 2" xfId="16709" xr:uid="{00000000-0005-0000-0000-0000A8400000}"/>
    <cellStyle name="Note 9 5 3 2 2" xfId="16710" xr:uid="{00000000-0005-0000-0000-0000A9400000}"/>
    <cellStyle name="Note 9 5 3 3" xfId="16711" xr:uid="{00000000-0005-0000-0000-0000AA400000}"/>
    <cellStyle name="Note 9 5 3 3 2" xfId="16712" xr:uid="{00000000-0005-0000-0000-0000AB400000}"/>
    <cellStyle name="Note 9 5 3 4" xfId="16713" xr:uid="{00000000-0005-0000-0000-0000AC400000}"/>
    <cellStyle name="Note 9 5 3 4 2" xfId="16714" xr:uid="{00000000-0005-0000-0000-0000AD400000}"/>
    <cellStyle name="Note 9 5 3 5" xfId="16715" xr:uid="{00000000-0005-0000-0000-0000AE400000}"/>
    <cellStyle name="Note 9 5 3 5 2" xfId="16716" xr:uid="{00000000-0005-0000-0000-0000AF400000}"/>
    <cellStyle name="Note 9 5 3 6" xfId="16717" xr:uid="{00000000-0005-0000-0000-0000B0400000}"/>
    <cellStyle name="Note 9 5 3 6 2" xfId="16718" xr:uid="{00000000-0005-0000-0000-0000B1400000}"/>
    <cellStyle name="Note 9 5 3 7" xfId="16719" xr:uid="{00000000-0005-0000-0000-0000B2400000}"/>
    <cellStyle name="Note 9 5 3 7 2" xfId="16720" xr:uid="{00000000-0005-0000-0000-0000B3400000}"/>
    <cellStyle name="Note 9 5 3 8" xfId="16721" xr:uid="{00000000-0005-0000-0000-0000B4400000}"/>
    <cellStyle name="Note 9 5 3 8 2" xfId="16722" xr:uid="{00000000-0005-0000-0000-0000B5400000}"/>
    <cellStyle name="Note 9 5 3 9" xfId="16723" xr:uid="{00000000-0005-0000-0000-0000B6400000}"/>
    <cellStyle name="Note 9 5 3 9 2" xfId="16724" xr:uid="{00000000-0005-0000-0000-0000B7400000}"/>
    <cellStyle name="Note 9 5 4" xfId="16725" xr:uid="{00000000-0005-0000-0000-0000B8400000}"/>
    <cellStyle name="Note 9 5 4 10" xfId="16726" xr:uid="{00000000-0005-0000-0000-0000B9400000}"/>
    <cellStyle name="Note 9 5 4 10 2" xfId="16727" xr:uid="{00000000-0005-0000-0000-0000BA400000}"/>
    <cellStyle name="Note 9 5 4 11" xfId="16728" xr:uid="{00000000-0005-0000-0000-0000BB400000}"/>
    <cellStyle name="Note 9 5 4 11 2" xfId="16729" xr:uid="{00000000-0005-0000-0000-0000BC400000}"/>
    <cellStyle name="Note 9 5 4 12" xfId="16730" xr:uid="{00000000-0005-0000-0000-0000BD400000}"/>
    <cellStyle name="Note 9 5 4 12 2" xfId="16731" xr:uid="{00000000-0005-0000-0000-0000BE400000}"/>
    <cellStyle name="Note 9 5 4 13" xfId="16732" xr:uid="{00000000-0005-0000-0000-0000BF400000}"/>
    <cellStyle name="Note 9 5 4 13 2" xfId="16733" xr:uid="{00000000-0005-0000-0000-0000C0400000}"/>
    <cellStyle name="Note 9 5 4 14" xfId="16734" xr:uid="{00000000-0005-0000-0000-0000C1400000}"/>
    <cellStyle name="Note 9 5 4 14 2" xfId="16735" xr:uid="{00000000-0005-0000-0000-0000C2400000}"/>
    <cellStyle name="Note 9 5 4 15" xfId="16736" xr:uid="{00000000-0005-0000-0000-0000C3400000}"/>
    <cellStyle name="Note 9 5 4 15 2" xfId="16737" xr:uid="{00000000-0005-0000-0000-0000C4400000}"/>
    <cellStyle name="Note 9 5 4 16" xfId="16738" xr:uid="{00000000-0005-0000-0000-0000C5400000}"/>
    <cellStyle name="Note 9 5 4 2" xfId="16739" xr:uid="{00000000-0005-0000-0000-0000C6400000}"/>
    <cellStyle name="Note 9 5 4 2 2" xfId="16740" xr:uid="{00000000-0005-0000-0000-0000C7400000}"/>
    <cellStyle name="Note 9 5 4 3" xfId="16741" xr:uid="{00000000-0005-0000-0000-0000C8400000}"/>
    <cellStyle name="Note 9 5 4 3 2" xfId="16742" xr:uid="{00000000-0005-0000-0000-0000C9400000}"/>
    <cellStyle name="Note 9 5 4 4" xfId="16743" xr:uid="{00000000-0005-0000-0000-0000CA400000}"/>
    <cellStyle name="Note 9 5 4 4 2" xfId="16744" xr:uid="{00000000-0005-0000-0000-0000CB400000}"/>
    <cellStyle name="Note 9 5 4 5" xfId="16745" xr:uid="{00000000-0005-0000-0000-0000CC400000}"/>
    <cellStyle name="Note 9 5 4 5 2" xfId="16746" xr:uid="{00000000-0005-0000-0000-0000CD400000}"/>
    <cellStyle name="Note 9 5 4 6" xfId="16747" xr:uid="{00000000-0005-0000-0000-0000CE400000}"/>
    <cellStyle name="Note 9 5 4 6 2" xfId="16748" xr:uid="{00000000-0005-0000-0000-0000CF400000}"/>
    <cellStyle name="Note 9 5 4 7" xfId="16749" xr:uid="{00000000-0005-0000-0000-0000D0400000}"/>
    <cellStyle name="Note 9 5 4 7 2" xfId="16750" xr:uid="{00000000-0005-0000-0000-0000D1400000}"/>
    <cellStyle name="Note 9 5 4 8" xfId="16751" xr:uid="{00000000-0005-0000-0000-0000D2400000}"/>
    <cellStyle name="Note 9 5 4 8 2" xfId="16752" xr:uid="{00000000-0005-0000-0000-0000D3400000}"/>
    <cellStyle name="Note 9 5 4 9" xfId="16753" xr:uid="{00000000-0005-0000-0000-0000D4400000}"/>
    <cellStyle name="Note 9 5 4 9 2" xfId="16754" xr:uid="{00000000-0005-0000-0000-0000D5400000}"/>
    <cellStyle name="Note 9 5 5" xfId="16755" xr:uid="{00000000-0005-0000-0000-0000D6400000}"/>
    <cellStyle name="Note 9 5 5 10" xfId="16756" xr:uid="{00000000-0005-0000-0000-0000D7400000}"/>
    <cellStyle name="Note 9 5 5 10 2" xfId="16757" xr:uid="{00000000-0005-0000-0000-0000D8400000}"/>
    <cellStyle name="Note 9 5 5 11" xfId="16758" xr:uid="{00000000-0005-0000-0000-0000D9400000}"/>
    <cellStyle name="Note 9 5 5 11 2" xfId="16759" xr:uid="{00000000-0005-0000-0000-0000DA400000}"/>
    <cellStyle name="Note 9 5 5 12" xfId="16760" xr:uid="{00000000-0005-0000-0000-0000DB400000}"/>
    <cellStyle name="Note 9 5 5 12 2" xfId="16761" xr:uid="{00000000-0005-0000-0000-0000DC400000}"/>
    <cellStyle name="Note 9 5 5 13" xfId="16762" xr:uid="{00000000-0005-0000-0000-0000DD400000}"/>
    <cellStyle name="Note 9 5 5 13 2" xfId="16763" xr:uid="{00000000-0005-0000-0000-0000DE400000}"/>
    <cellStyle name="Note 9 5 5 14" xfId="16764" xr:uid="{00000000-0005-0000-0000-0000DF400000}"/>
    <cellStyle name="Note 9 5 5 14 2" xfId="16765" xr:uid="{00000000-0005-0000-0000-0000E0400000}"/>
    <cellStyle name="Note 9 5 5 15" xfId="16766" xr:uid="{00000000-0005-0000-0000-0000E1400000}"/>
    <cellStyle name="Note 9 5 5 15 2" xfId="16767" xr:uid="{00000000-0005-0000-0000-0000E2400000}"/>
    <cellStyle name="Note 9 5 5 16" xfId="16768" xr:uid="{00000000-0005-0000-0000-0000E3400000}"/>
    <cellStyle name="Note 9 5 5 2" xfId="16769" xr:uid="{00000000-0005-0000-0000-0000E4400000}"/>
    <cellStyle name="Note 9 5 5 2 2" xfId="16770" xr:uid="{00000000-0005-0000-0000-0000E5400000}"/>
    <cellStyle name="Note 9 5 5 3" xfId="16771" xr:uid="{00000000-0005-0000-0000-0000E6400000}"/>
    <cellStyle name="Note 9 5 5 3 2" xfId="16772" xr:uid="{00000000-0005-0000-0000-0000E7400000}"/>
    <cellStyle name="Note 9 5 5 4" xfId="16773" xr:uid="{00000000-0005-0000-0000-0000E8400000}"/>
    <cellStyle name="Note 9 5 5 4 2" xfId="16774" xr:uid="{00000000-0005-0000-0000-0000E9400000}"/>
    <cellStyle name="Note 9 5 5 5" xfId="16775" xr:uid="{00000000-0005-0000-0000-0000EA400000}"/>
    <cellStyle name="Note 9 5 5 5 2" xfId="16776" xr:uid="{00000000-0005-0000-0000-0000EB400000}"/>
    <cellStyle name="Note 9 5 5 6" xfId="16777" xr:uid="{00000000-0005-0000-0000-0000EC400000}"/>
    <cellStyle name="Note 9 5 5 6 2" xfId="16778" xr:uid="{00000000-0005-0000-0000-0000ED400000}"/>
    <cellStyle name="Note 9 5 5 7" xfId="16779" xr:uid="{00000000-0005-0000-0000-0000EE400000}"/>
    <cellStyle name="Note 9 5 5 7 2" xfId="16780" xr:uid="{00000000-0005-0000-0000-0000EF400000}"/>
    <cellStyle name="Note 9 5 5 8" xfId="16781" xr:uid="{00000000-0005-0000-0000-0000F0400000}"/>
    <cellStyle name="Note 9 5 5 8 2" xfId="16782" xr:uid="{00000000-0005-0000-0000-0000F1400000}"/>
    <cellStyle name="Note 9 5 5 9" xfId="16783" xr:uid="{00000000-0005-0000-0000-0000F2400000}"/>
    <cellStyle name="Note 9 5 5 9 2" xfId="16784" xr:uid="{00000000-0005-0000-0000-0000F3400000}"/>
    <cellStyle name="Note 9 5 6" xfId="16785" xr:uid="{00000000-0005-0000-0000-0000F4400000}"/>
    <cellStyle name="Note 9 5 6 10" xfId="16786" xr:uid="{00000000-0005-0000-0000-0000F5400000}"/>
    <cellStyle name="Note 9 5 6 10 2" xfId="16787" xr:uid="{00000000-0005-0000-0000-0000F6400000}"/>
    <cellStyle name="Note 9 5 6 11" xfId="16788" xr:uid="{00000000-0005-0000-0000-0000F7400000}"/>
    <cellStyle name="Note 9 5 6 11 2" xfId="16789" xr:uid="{00000000-0005-0000-0000-0000F8400000}"/>
    <cellStyle name="Note 9 5 6 12" xfId="16790" xr:uid="{00000000-0005-0000-0000-0000F9400000}"/>
    <cellStyle name="Note 9 5 6 12 2" xfId="16791" xr:uid="{00000000-0005-0000-0000-0000FA400000}"/>
    <cellStyle name="Note 9 5 6 13" xfId="16792" xr:uid="{00000000-0005-0000-0000-0000FB400000}"/>
    <cellStyle name="Note 9 5 6 13 2" xfId="16793" xr:uid="{00000000-0005-0000-0000-0000FC400000}"/>
    <cellStyle name="Note 9 5 6 14" xfId="16794" xr:uid="{00000000-0005-0000-0000-0000FD400000}"/>
    <cellStyle name="Note 9 5 6 14 2" xfId="16795" xr:uid="{00000000-0005-0000-0000-0000FE400000}"/>
    <cellStyle name="Note 9 5 6 15" xfId="16796" xr:uid="{00000000-0005-0000-0000-0000FF400000}"/>
    <cellStyle name="Note 9 5 6 2" xfId="16797" xr:uid="{00000000-0005-0000-0000-000000410000}"/>
    <cellStyle name="Note 9 5 6 2 2" xfId="16798" xr:uid="{00000000-0005-0000-0000-000001410000}"/>
    <cellStyle name="Note 9 5 6 3" xfId="16799" xr:uid="{00000000-0005-0000-0000-000002410000}"/>
    <cellStyle name="Note 9 5 6 3 2" xfId="16800" xr:uid="{00000000-0005-0000-0000-000003410000}"/>
    <cellStyle name="Note 9 5 6 4" xfId="16801" xr:uid="{00000000-0005-0000-0000-000004410000}"/>
    <cellStyle name="Note 9 5 6 4 2" xfId="16802" xr:uid="{00000000-0005-0000-0000-000005410000}"/>
    <cellStyle name="Note 9 5 6 5" xfId="16803" xr:uid="{00000000-0005-0000-0000-000006410000}"/>
    <cellStyle name="Note 9 5 6 5 2" xfId="16804" xr:uid="{00000000-0005-0000-0000-000007410000}"/>
    <cellStyle name="Note 9 5 6 6" xfId="16805" xr:uid="{00000000-0005-0000-0000-000008410000}"/>
    <cellStyle name="Note 9 5 6 6 2" xfId="16806" xr:uid="{00000000-0005-0000-0000-000009410000}"/>
    <cellStyle name="Note 9 5 6 7" xfId="16807" xr:uid="{00000000-0005-0000-0000-00000A410000}"/>
    <cellStyle name="Note 9 5 6 7 2" xfId="16808" xr:uid="{00000000-0005-0000-0000-00000B410000}"/>
    <cellStyle name="Note 9 5 6 8" xfId="16809" xr:uid="{00000000-0005-0000-0000-00000C410000}"/>
    <cellStyle name="Note 9 5 6 8 2" xfId="16810" xr:uid="{00000000-0005-0000-0000-00000D410000}"/>
    <cellStyle name="Note 9 5 6 9" xfId="16811" xr:uid="{00000000-0005-0000-0000-00000E410000}"/>
    <cellStyle name="Note 9 5 6 9 2" xfId="16812" xr:uid="{00000000-0005-0000-0000-00000F410000}"/>
    <cellStyle name="Note 9 5 7" xfId="16813" xr:uid="{00000000-0005-0000-0000-000010410000}"/>
    <cellStyle name="Note 9 5 7 2" xfId="16814" xr:uid="{00000000-0005-0000-0000-000011410000}"/>
    <cellStyle name="Note 9 5 8" xfId="16815" xr:uid="{00000000-0005-0000-0000-000012410000}"/>
    <cellStyle name="Note 9 5 8 2" xfId="16816" xr:uid="{00000000-0005-0000-0000-000013410000}"/>
    <cellStyle name="Note 9 5 9" xfId="16817" xr:uid="{00000000-0005-0000-0000-000014410000}"/>
    <cellStyle name="Note 9 5 9 2" xfId="16818" xr:uid="{00000000-0005-0000-0000-000015410000}"/>
    <cellStyle name="Note 9 6" xfId="16819" xr:uid="{00000000-0005-0000-0000-000016410000}"/>
    <cellStyle name="Note 9 6 10" xfId="16820" xr:uid="{00000000-0005-0000-0000-000017410000}"/>
    <cellStyle name="Note 9 6 10 2" xfId="16821" xr:uid="{00000000-0005-0000-0000-000018410000}"/>
    <cellStyle name="Note 9 6 11" xfId="16822" xr:uid="{00000000-0005-0000-0000-000019410000}"/>
    <cellStyle name="Note 9 6 11 2" xfId="16823" xr:uid="{00000000-0005-0000-0000-00001A410000}"/>
    <cellStyle name="Note 9 6 12" xfId="16824" xr:uid="{00000000-0005-0000-0000-00001B410000}"/>
    <cellStyle name="Note 9 6 12 2" xfId="16825" xr:uid="{00000000-0005-0000-0000-00001C410000}"/>
    <cellStyle name="Note 9 6 13" xfId="16826" xr:uid="{00000000-0005-0000-0000-00001D410000}"/>
    <cellStyle name="Note 9 6 13 2" xfId="16827" xr:uid="{00000000-0005-0000-0000-00001E410000}"/>
    <cellStyle name="Note 9 6 14" xfId="16828" xr:uid="{00000000-0005-0000-0000-00001F410000}"/>
    <cellStyle name="Note 9 6 14 2" xfId="16829" xr:uid="{00000000-0005-0000-0000-000020410000}"/>
    <cellStyle name="Note 9 6 15" xfId="16830" xr:uid="{00000000-0005-0000-0000-000021410000}"/>
    <cellStyle name="Note 9 6 15 2" xfId="16831" xr:uid="{00000000-0005-0000-0000-000022410000}"/>
    <cellStyle name="Note 9 6 16" xfId="16832" xr:uid="{00000000-0005-0000-0000-000023410000}"/>
    <cellStyle name="Note 9 6 16 2" xfId="16833" xr:uid="{00000000-0005-0000-0000-000024410000}"/>
    <cellStyle name="Note 9 6 17" xfId="16834" xr:uid="{00000000-0005-0000-0000-000025410000}"/>
    <cellStyle name="Note 9 6 17 2" xfId="16835" xr:uid="{00000000-0005-0000-0000-000026410000}"/>
    <cellStyle name="Note 9 6 18" xfId="16836" xr:uid="{00000000-0005-0000-0000-000027410000}"/>
    <cellStyle name="Note 9 6 18 2" xfId="16837" xr:uid="{00000000-0005-0000-0000-000028410000}"/>
    <cellStyle name="Note 9 6 19" xfId="16838" xr:uid="{00000000-0005-0000-0000-000029410000}"/>
    <cellStyle name="Note 9 6 2" xfId="16839" xr:uid="{00000000-0005-0000-0000-00002A410000}"/>
    <cellStyle name="Note 9 6 2 10" xfId="16840" xr:uid="{00000000-0005-0000-0000-00002B410000}"/>
    <cellStyle name="Note 9 6 2 10 2" xfId="16841" xr:uid="{00000000-0005-0000-0000-00002C410000}"/>
    <cellStyle name="Note 9 6 2 11" xfId="16842" xr:uid="{00000000-0005-0000-0000-00002D410000}"/>
    <cellStyle name="Note 9 6 2 11 2" xfId="16843" xr:uid="{00000000-0005-0000-0000-00002E410000}"/>
    <cellStyle name="Note 9 6 2 12" xfId="16844" xr:uid="{00000000-0005-0000-0000-00002F410000}"/>
    <cellStyle name="Note 9 6 2 12 2" xfId="16845" xr:uid="{00000000-0005-0000-0000-000030410000}"/>
    <cellStyle name="Note 9 6 2 13" xfId="16846" xr:uid="{00000000-0005-0000-0000-000031410000}"/>
    <cellStyle name="Note 9 6 2 13 2" xfId="16847" xr:uid="{00000000-0005-0000-0000-000032410000}"/>
    <cellStyle name="Note 9 6 2 14" xfId="16848" xr:uid="{00000000-0005-0000-0000-000033410000}"/>
    <cellStyle name="Note 9 6 2 14 2" xfId="16849" xr:uid="{00000000-0005-0000-0000-000034410000}"/>
    <cellStyle name="Note 9 6 2 15" xfId="16850" xr:uid="{00000000-0005-0000-0000-000035410000}"/>
    <cellStyle name="Note 9 6 2 15 2" xfId="16851" xr:uid="{00000000-0005-0000-0000-000036410000}"/>
    <cellStyle name="Note 9 6 2 16" xfId="16852" xr:uid="{00000000-0005-0000-0000-000037410000}"/>
    <cellStyle name="Note 9 6 2 16 2" xfId="16853" xr:uid="{00000000-0005-0000-0000-000038410000}"/>
    <cellStyle name="Note 9 6 2 17" xfId="16854" xr:uid="{00000000-0005-0000-0000-000039410000}"/>
    <cellStyle name="Note 9 6 2 17 2" xfId="16855" xr:uid="{00000000-0005-0000-0000-00003A410000}"/>
    <cellStyle name="Note 9 6 2 18" xfId="16856" xr:uid="{00000000-0005-0000-0000-00003B410000}"/>
    <cellStyle name="Note 9 6 2 2" xfId="16857" xr:uid="{00000000-0005-0000-0000-00003C410000}"/>
    <cellStyle name="Note 9 6 2 2 2" xfId="16858" xr:uid="{00000000-0005-0000-0000-00003D410000}"/>
    <cellStyle name="Note 9 6 2 3" xfId="16859" xr:uid="{00000000-0005-0000-0000-00003E410000}"/>
    <cellStyle name="Note 9 6 2 3 2" xfId="16860" xr:uid="{00000000-0005-0000-0000-00003F410000}"/>
    <cellStyle name="Note 9 6 2 4" xfId="16861" xr:uid="{00000000-0005-0000-0000-000040410000}"/>
    <cellStyle name="Note 9 6 2 4 2" xfId="16862" xr:uid="{00000000-0005-0000-0000-000041410000}"/>
    <cellStyle name="Note 9 6 2 5" xfId="16863" xr:uid="{00000000-0005-0000-0000-000042410000}"/>
    <cellStyle name="Note 9 6 2 5 2" xfId="16864" xr:uid="{00000000-0005-0000-0000-000043410000}"/>
    <cellStyle name="Note 9 6 2 6" xfId="16865" xr:uid="{00000000-0005-0000-0000-000044410000}"/>
    <cellStyle name="Note 9 6 2 6 2" xfId="16866" xr:uid="{00000000-0005-0000-0000-000045410000}"/>
    <cellStyle name="Note 9 6 2 7" xfId="16867" xr:uid="{00000000-0005-0000-0000-000046410000}"/>
    <cellStyle name="Note 9 6 2 7 2" xfId="16868" xr:uid="{00000000-0005-0000-0000-000047410000}"/>
    <cellStyle name="Note 9 6 2 8" xfId="16869" xr:uid="{00000000-0005-0000-0000-000048410000}"/>
    <cellStyle name="Note 9 6 2 8 2" xfId="16870" xr:uid="{00000000-0005-0000-0000-000049410000}"/>
    <cellStyle name="Note 9 6 2 9" xfId="16871" xr:uid="{00000000-0005-0000-0000-00004A410000}"/>
    <cellStyle name="Note 9 6 2 9 2" xfId="16872" xr:uid="{00000000-0005-0000-0000-00004B410000}"/>
    <cellStyle name="Note 9 6 3" xfId="16873" xr:uid="{00000000-0005-0000-0000-00004C410000}"/>
    <cellStyle name="Note 9 6 3 10" xfId="16874" xr:uid="{00000000-0005-0000-0000-00004D410000}"/>
    <cellStyle name="Note 9 6 3 10 2" xfId="16875" xr:uid="{00000000-0005-0000-0000-00004E410000}"/>
    <cellStyle name="Note 9 6 3 11" xfId="16876" xr:uid="{00000000-0005-0000-0000-00004F410000}"/>
    <cellStyle name="Note 9 6 3 11 2" xfId="16877" xr:uid="{00000000-0005-0000-0000-000050410000}"/>
    <cellStyle name="Note 9 6 3 12" xfId="16878" xr:uid="{00000000-0005-0000-0000-000051410000}"/>
    <cellStyle name="Note 9 6 3 12 2" xfId="16879" xr:uid="{00000000-0005-0000-0000-000052410000}"/>
    <cellStyle name="Note 9 6 3 13" xfId="16880" xr:uid="{00000000-0005-0000-0000-000053410000}"/>
    <cellStyle name="Note 9 6 3 13 2" xfId="16881" xr:uid="{00000000-0005-0000-0000-000054410000}"/>
    <cellStyle name="Note 9 6 3 14" xfId="16882" xr:uid="{00000000-0005-0000-0000-000055410000}"/>
    <cellStyle name="Note 9 6 3 14 2" xfId="16883" xr:uid="{00000000-0005-0000-0000-000056410000}"/>
    <cellStyle name="Note 9 6 3 15" xfId="16884" xr:uid="{00000000-0005-0000-0000-000057410000}"/>
    <cellStyle name="Note 9 6 3 15 2" xfId="16885" xr:uid="{00000000-0005-0000-0000-000058410000}"/>
    <cellStyle name="Note 9 6 3 16" xfId="16886" xr:uid="{00000000-0005-0000-0000-000059410000}"/>
    <cellStyle name="Note 9 6 3 2" xfId="16887" xr:uid="{00000000-0005-0000-0000-00005A410000}"/>
    <cellStyle name="Note 9 6 3 2 2" xfId="16888" xr:uid="{00000000-0005-0000-0000-00005B410000}"/>
    <cellStyle name="Note 9 6 3 3" xfId="16889" xr:uid="{00000000-0005-0000-0000-00005C410000}"/>
    <cellStyle name="Note 9 6 3 3 2" xfId="16890" xr:uid="{00000000-0005-0000-0000-00005D410000}"/>
    <cellStyle name="Note 9 6 3 4" xfId="16891" xr:uid="{00000000-0005-0000-0000-00005E410000}"/>
    <cellStyle name="Note 9 6 3 4 2" xfId="16892" xr:uid="{00000000-0005-0000-0000-00005F410000}"/>
    <cellStyle name="Note 9 6 3 5" xfId="16893" xr:uid="{00000000-0005-0000-0000-000060410000}"/>
    <cellStyle name="Note 9 6 3 5 2" xfId="16894" xr:uid="{00000000-0005-0000-0000-000061410000}"/>
    <cellStyle name="Note 9 6 3 6" xfId="16895" xr:uid="{00000000-0005-0000-0000-000062410000}"/>
    <cellStyle name="Note 9 6 3 6 2" xfId="16896" xr:uid="{00000000-0005-0000-0000-000063410000}"/>
    <cellStyle name="Note 9 6 3 7" xfId="16897" xr:uid="{00000000-0005-0000-0000-000064410000}"/>
    <cellStyle name="Note 9 6 3 7 2" xfId="16898" xr:uid="{00000000-0005-0000-0000-000065410000}"/>
    <cellStyle name="Note 9 6 3 8" xfId="16899" xr:uid="{00000000-0005-0000-0000-000066410000}"/>
    <cellStyle name="Note 9 6 3 8 2" xfId="16900" xr:uid="{00000000-0005-0000-0000-000067410000}"/>
    <cellStyle name="Note 9 6 3 9" xfId="16901" xr:uid="{00000000-0005-0000-0000-000068410000}"/>
    <cellStyle name="Note 9 6 3 9 2" xfId="16902" xr:uid="{00000000-0005-0000-0000-000069410000}"/>
    <cellStyle name="Note 9 6 4" xfId="16903" xr:uid="{00000000-0005-0000-0000-00006A410000}"/>
    <cellStyle name="Note 9 6 4 10" xfId="16904" xr:uid="{00000000-0005-0000-0000-00006B410000}"/>
    <cellStyle name="Note 9 6 4 10 2" xfId="16905" xr:uid="{00000000-0005-0000-0000-00006C410000}"/>
    <cellStyle name="Note 9 6 4 11" xfId="16906" xr:uid="{00000000-0005-0000-0000-00006D410000}"/>
    <cellStyle name="Note 9 6 4 11 2" xfId="16907" xr:uid="{00000000-0005-0000-0000-00006E410000}"/>
    <cellStyle name="Note 9 6 4 12" xfId="16908" xr:uid="{00000000-0005-0000-0000-00006F410000}"/>
    <cellStyle name="Note 9 6 4 12 2" xfId="16909" xr:uid="{00000000-0005-0000-0000-000070410000}"/>
    <cellStyle name="Note 9 6 4 13" xfId="16910" xr:uid="{00000000-0005-0000-0000-000071410000}"/>
    <cellStyle name="Note 9 6 4 13 2" xfId="16911" xr:uid="{00000000-0005-0000-0000-000072410000}"/>
    <cellStyle name="Note 9 6 4 14" xfId="16912" xr:uid="{00000000-0005-0000-0000-000073410000}"/>
    <cellStyle name="Note 9 6 4 14 2" xfId="16913" xr:uid="{00000000-0005-0000-0000-000074410000}"/>
    <cellStyle name="Note 9 6 4 15" xfId="16914" xr:uid="{00000000-0005-0000-0000-000075410000}"/>
    <cellStyle name="Note 9 6 4 15 2" xfId="16915" xr:uid="{00000000-0005-0000-0000-000076410000}"/>
    <cellStyle name="Note 9 6 4 16" xfId="16916" xr:uid="{00000000-0005-0000-0000-000077410000}"/>
    <cellStyle name="Note 9 6 4 2" xfId="16917" xr:uid="{00000000-0005-0000-0000-000078410000}"/>
    <cellStyle name="Note 9 6 4 2 2" xfId="16918" xr:uid="{00000000-0005-0000-0000-000079410000}"/>
    <cellStyle name="Note 9 6 4 3" xfId="16919" xr:uid="{00000000-0005-0000-0000-00007A410000}"/>
    <cellStyle name="Note 9 6 4 3 2" xfId="16920" xr:uid="{00000000-0005-0000-0000-00007B410000}"/>
    <cellStyle name="Note 9 6 4 4" xfId="16921" xr:uid="{00000000-0005-0000-0000-00007C410000}"/>
    <cellStyle name="Note 9 6 4 4 2" xfId="16922" xr:uid="{00000000-0005-0000-0000-00007D410000}"/>
    <cellStyle name="Note 9 6 4 5" xfId="16923" xr:uid="{00000000-0005-0000-0000-00007E410000}"/>
    <cellStyle name="Note 9 6 4 5 2" xfId="16924" xr:uid="{00000000-0005-0000-0000-00007F410000}"/>
    <cellStyle name="Note 9 6 4 6" xfId="16925" xr:uid="{00000000-0005-0000-0000-000080410000}"/>
    <cellStyle name="Note 9 6 4 6 2" xfId="16926" xr:uid="{00000000-0005-0000-0000-000081410000}"/>
    <cellStyle name="Note 9 6 4 7" xfId="16927" xr:uid="{00000000-0005-0000-0000-000082410000}"/>
    <cellStyle name="Note 9 6 4 7 2" xfId="16928" xr:uid="{00000000-0005-0000-0000-000083410000}"/>
    <cellStyle name="Note 9 6 4 8" xfId="16929" xr:uid="{00000000-0005-0000-0000-000084410000}"/>
    <cellStyle name="Note 9 6 4 8 2" xfId="16930" xr:uid="{00000000-0005-0000-0000-000085410000}"/>
    <cellStyle name="Note 9 6 4 9" xfId="16931" xr:uid="{00000000-0005-0000-0000-000086410000}"/>
    <cellStyle name="Note 9 6 4 9 2" xfId="16932" xr:uid="{00000000-0005-0000-0000-000087410000}"/>
    <cellStyle name="Note 9 6 5" xfId="16933" xr:uid="{00000000-0005-0000-0000-000088410000}"/>
    <cellStyle name="Note 9 6 5 10" xfId="16934" xr:uid="{00000000-0005-0000-0000-000089410000}"/>
    <cellStyle name="Note 9 6 5 10 2" xfId="16935" xr:uid="{00000000-0005-0000-0000-00008A410000}"/>
    <cellStyle name="Note 9 6 5 11" xfId="16936" xr:uid="{00000000-0005-0000-0000-00008B410000}"/>
    <cellStyle name="Note 9 6 5 11 2" xfId="16937" xr:uid="{00000000-0005-0000-0000-00008C410000}"/>
    <cellStyle name="Note 9 6 5 12" xfId="16938" xr:uid="{00000000-0005-0000-0000-00008D410000}"/>
    <cellStyle name="Note 9 6 5 12 2" xfId="16939" xr:uid="{00000000-0005-0000-0000-00008E410000}"/>
    <cellStyle name="Note 9 6 5 13" xfId="16940" xr:uid="{00000000-0005-0000-0000-00008F410000}"/>
    <cellStyle name="Note 9 6 5 13 2" xfId="16941" xr:uid="{00000000-0005-0000-0000-000090410000}"/>
    <cellStyle name="Note 9 6 5 14" xfId="16942" xr:uid="{00000000-0005-0000-0000-000091410000}"/>
    <cellStyle name="Note 9 6 5 14 2" xfId="16943" xr:uid="{00000000-0005-0000-0000-000092410000}"/>
    <cellStyle name="Note 9 6 5 15" xfId="16944" xr:uid="{00000000-0005-0000-0000-000093410000}"/>
    <cellStyle name="Note 9 6 5 2" xfId="16945" xr:uid="{00000000-0005-0000-0000-000094410000}"/>
    <cellStyle name="Note 9 6 5 2 2" xfId="16946" xr:uid="{00000000-0005-0000-0000-000095410000}"/>
    <cellStyle name="Note 9 6 5 3" xfId="16947" xr:uid="{00000000-0005-0000-0000-000096410000}"/>
    <cellStyle name="Note 9 6 5 3 2" xfId="16948" xr:uid="{00000000-0005-0000-0000-000097410000}"/>
    <cellStyle name="Note 9 6 5 4" xfId="16949" xr:uid="{00000000-0005-0000-0000-000098410000}"/>
    <cellStyle name="Note 9 6 5 4 2" xfId="16950" xr:uid="{00000000-0005-0000-0000-000099410000}"/>
    <cellStyle name="Note 9 6 5 5" xfId="16951" xr:uid="{00000000-0005-0000-0000-00009A410000}"/>
    <cellStyle name="Note 9 6 5 5 2" xfId="16952" xr:uid="{00000000-0005-0000-0000-00009B410000}"/>
    <cellStyle name="Note 9 6 5 6" xfId="16953" xr:uid="{00000000-0005-0000-0000-00009C410000}"/>
    <cellStyle name="Note 9 6 5 6 2" xfId="16954" xr:uid="{00000000-0005-0000-0000-00009D410000}"/>
    <cellStyle name="Note 9 6 5 7" xfId="16955" xr:uid="{00000000-0005-0000-0000-00009E410000}"/>
    <cellStyle name="Note 9 6 5 7 2" xfId="16956" xr:uid="{00000000-0005-0000-0000-00009F410000}"/>
    <cellStyle name="Note 9 6 5 8" xfId="16957" xr:uid="{00000000-0005-0000-0000-0000A0410000}"/>
    <cellStyle name="Note 9 6 5 8 2" xfId="16958" xr:uid="{00000000-0005-0000-0000-0000A1410000}"/>
    <cellStyle name="Note 9 6 5 9" xfId="16959" xr:uid="{00000000-0005-0000-0000-0000A2410000}"/>
    <cellStyle name="Note 9 6 5 9 2" xfId="16960" xr:uid="{00000000-0005-0000-0000-0000A3410000}"/>
    <cellStyle name="Note 9 6 6" xfId="16961" xr:uid="{00000000-0005-0000-0000-0000A4410000}"/>
    <cellStyle name="Note 9 6 6 2" xfId="16962" xr:uid="{00000000-0005-0000-0000-0000A5410000}"/>
    <cellStyle name="Note 9 6 7" xfId="16963" xr:uid="{00000000-0005-0000-0000-0000A6410000}"/>
    <cellStyle name="Note 9 6 7 2" xfId="16964" xr:uid="{00000000-0005-0000-0000-0000A7410000}"/>
    <cellStyle name="Note 9 6 8" xfId="16965" xr:uid="{00000000-0005-0000-0000-0000A8410000}"/>
    <cellStyle name="Note 9 6 8 2" xfId="16966" xr:uid="{00000000-0005-0000-0000-0000A9410000}"/>
    <cellStyle name="Note 9 6 9" xfId="16967" xr:uid="{00000000-0005-0000-0000-0000AA410000}"/>
    <cellStyle name="Note 9 6 9 2" xfId="16968" xr:uid="{00000000-0005-0000-0000-0000AB410000}"/>
    <cellStyle name="Note 9 7" xfId="16969" xr:uid="{00000000-0005-0000-0000-0000AC410000}"/>
    <cellStyle name="Note 9 7 10" xfId="16970" xr:uid="{00000000-0005-0000-0000-0000AD410000}"/>
    <cellStyle name="Note 9 7 10 2" xfId="16971" xr:uid="{00000000-0005-0000-0000-0000AE410000}"/>
    <cellStyle name="Note 9 7 11" xfId="16972" xr:uid="{00000000-0005-0000-0000-0000AF410000}"/>
    <cellStyle name="Note 9 7 11 2" xfId="16973" xr:uid="{00000000-0005-0000-0000-0000B0410000}"/>
    <cellStyle name="Note 9 7 12" xfId="16974" xr:uid="{00000000-0005-0000-0000-0000B1410000}"/>
    <cellStyle name="Note 9 7 12 2" xfId="16975" xr:uid="{00000000-0005-0000-0000-0000B2410000}"/>
    <cellStyle name="Note 9 7 13" xfId="16976" xr:uid="{00000000-0005-0000-0000-0000B3410000}"/>
    <cellStyle name="Note 9 7 13 2" xfId="16977" xr:uid="{00000000-0005-0000-0000-0000B4410000}"/>
    <cellStyle name="Note 9 7 14" xfId="16978" xr:uid="{00000000-0005-0000-0000-0000B5410000}"/>
    <cellStyle name="Note 9 7 14 2" xfId="16979" xr:uid="{00000000-0005-0000-0000-0000B6410000}"/>
    <cellStyle name="Note 9 7 15" xfId="16980" xr:uid="{00000000-0005-0000-0000-0000B7410000}"/>
    <cellStyle name="Note 9 7 15 2" xfId="16981" xr:uid="{00000000-0005-0000-0000-0000B8410000}"/>
    <cellStyle name="Note 9 7 16" xfId="16982" xr:uid="{00000000-0005-0000-0000-0000B9410000}"/>
    <cellStyle name="Note 9 7 16 2" xfId="16983" xr:uid="{00000000-0005-0000-0000-0000BA410000}"/>
    <cellStyle name="Note 9 7 17" xfId="16984" xr:uid="{00000000-0005-0000-0000-0000BB410000}"/>
    <cellStyle name="Note 9 7 17 2" xfId="16985" xr:uid="{00000000-0005-0000-0000-0000BC410000}"/>
    <cellStyle name="Note 9 7 18" xfId="16986" xr:uid="{00000000-0005-0000-0000-0000BD410000}"/>
    <cellStyle name="Note 9 7 18 2" xfId="16987" xr:uid="{00000000-0005-0000-0000-0000BE410000}"/>
    <cellStyle name="Note 9 7 19" xfId="16988" xr:uid="{00000000-0005-0000-0000-0000BF410000}"/>
    <cellStyle name="Note 9 7 2" xfId="16989" xr:uid="{00000000-0005-0000-0000-0000C0410000}"/>
    <cellStyle name="Note 9 7 2 10" xfId="16990" xr:uid="{00000000-0005-0000-0000-0000C1410000}"/>
    <cellStyle name="Note 9 7 2 10 2" xfId="16991" xr:uid="{00000000-0005-0000-0000-0000C2410000}"/>
    <cellStyle name="Note 9 7 2 11" xfId="16992" xr:uid="{00000000-0005-0000-0000-0000C3410000}"/>
    <cellStyle name="Note 9 7 2 11 2" xfId="16993" xr:uid="{00000000-0005-0000-0000-0000C4410000}"/>
    <cellStyle name="Note 9 7 2 12" xfId="16994" xr:uid="{00000000-0005-0000-0000-0000C5410000}"/>
    <cellStyle name="Note 9 7 2 12 2" xfId="16995" xr:uid="{00000000-0005-0000-0000-0000C6410000}"/>
    <cellStyle name="Note 9 7 2 13" xfId="16996" xr:uid="{00000000-0005-0000-0000-0000C7410000}"/>
    <cellStyle name="Note 9 7 2 13 2" xfId="16997" xr:uid="{00000000-0005-0000-0000-0000C8410000}"/>
    <cellStyle name="Note 9 7 2 14" xfId="16998" xr:uid="{00000000-0005-0000-0000-0000C9410000}"/>
    <cellStyle name="Note 9 7 2 14 2" xfId="16999" xr:uid="{00000000-0005-0000-0000-0000CA410000}"/>
    <cellStyle name="Note 9 7 2 15" xfId="17000" xr:uid="{00000000-0005-0000-0000-0000CB410000}"/>
    <cellStyle name="Note 9 7 2 15 2" xfId="17001" xr:uid="{00000000-0005-0000-0000-0000CC410000}"/>
    <cellStyle name="Note 9 7 2 16" xfId="17002" xr:uid="{00000000-0005-0000-0000-0000CD410000}"/>
    <cellStyle name="Note 9 7 2 16 2" xfId="17003" xr:uid="{00000000-0005-0000-0000-0000CE410000}"/>
    <cellStyle name="Note 9 7 2 17" xfId="17004" xr:uid="{00000000-0005-0000-0000-0000CF410000}"/>
    <cellStyle name="Note 9 7 2 17 2" xfId="17005" xr:uid="{00000000-0005-0000-0000-0000D0410000}"/>
    <cellStyle name="Note 9 7 2 18" xfId="17006" xr:uid="{00000000-0005-0000-0000-0000D1410000}"/>
    <cellStyle name="Note 9 7 2 2" xfId="17007" xr:uid="{00000000-0005-0000-0000-0000D2410000}"/>
    <cellStyle name="Note 9 7 2 2 2" xfId="17008" xr:uid="{00000000-0005-0000-0000-0000D3410000}"/>
    <cellStyle name="Note 9 7 2 3" xfId="17009" xr:uid="{00000000-0005-0000-0000-0000D4410000}"/>
    <cellStyle name="Note 9 7 2 3 2" xfId="17010" xr:uid="{00000000-0005-0000-0000-0000D5410000}"/>
    <cellStyle name="Note 9 7 2 4" xfId="17011" xr:uid="{00000000-0005-0000-0000-0000D6410000}"/>
    <cellStyle name="Note 9 7 2 4 2" xfId="17012" xr:uid="{00000000-0005-0000-0000-0000D7410000}"/>
    <cellStyle name="Note 9 7 2 5" xfId="17013" xr:uid="{00000000-0005-0000-0000-0000D8410000}"/>
    <cellStyle name="Note 9 7 2 5 2" xfId="17014" xr:uid="{00000000-0005-0000-0000-0000D9410000}"/>
    <cellStyle name="Note 9 7 2 6" xfId="17015" xr:uid="{00000000-0005-0000-0000-0000DA410000}"/>
    <cellStyle name="Note 9 7 2 6 2" xfId="17016" xr:uid="{00000000-0005-0000-0000-0000DB410000}"/>
    <cellStyle name="Note 9 7 2 7" xfId="17017" xr:uid="{00000000-0005-0000-0000-0000DC410000}"/>
    <cellStyle name="Note 9 7 2 7 2" xfId="17018" xr:uid="{00000000-0005-0000-0000-0000DD410000}"/>
    <cellStyle name="Note 9 7 2 8" xfId="17019" xr:uid="{00000000-0005-0000-0000-0000DE410000}"/>
    <cellStyle name="Note 9 7 2 8 2" xfId="17020" xr:uid="{00000000-0005-0000-0000-0000DF410000}"/>
    <cellStyle name="Note 9 7 2 9" xfId="17021" xr:uid="{00000000-0005-0000-0000-0000E0410000}"/>
    <cellStyle name="Note 9 7 2 9 2" xfId="17022" xr:uid="{00000000-0005-0000-0000-0000E1410000}"/>
    <cellStyle name="Note 9 7 3" xfId="17023" xr:uid="{00000000-0005-0000-0000-0000E2410000}"/>
    <cellStyle name="Note 9 7 3 10" xfId="17024" xr:uid="{00000000-0005-0000-0000-0000E3410000}"/>
    <cellStyle name="Note 9 7 3 10 2" xfId="17025" xr:uid="{00000000-0005-0000-0000-0000E4410000}"/>
    <cellStyle name="Note 9 7 3 11" xfId="17026" xr:uid="{00000000-0005-0000-0000-0000E5410000}"/>
    <cellStyle name="Note 9 7 3 11 2" xfId="17027" xr:uid="{00000000-0005-0000-0000-0000E6410000}"/>
    <cellStyle name="Note 9 7 3 12" xfId="17028" xr:uid="{00000000-0005-0000-0000-0000E7410000}"/>
    <cellStyle name="Note 9 7 3 12 2" xfId="17029" xr:uid="{00000000-0005-0000-0000-0000E8410000}"/>
    <cellStyle name="Note 9 7 3 13" xfId="17030" xr:uid="{00000000-0005-0000-0000-0000E9410000}"/>
    <cellStyle name="Note 9 7 3 13 2" xfId="17031" xr:uid="{00000000-0005-0000-0000-0000EA410000}"/>
    <cellStyle name="Note 9 7 3 14" xfId="17032" xr:uid="{00000000-0005-0000-0000-0000EB410000}"/>
    <cellStyle name="Note 9 7 3 14 2" xfId="17033" xr:uid="{00000000-0005-0000-0000-0000EC410000}"/>
    <cellStyle name="Note 9 7 3 15" xfId="17034" xr:uid="{00000000-0005-0000-0000-0000ED410000}"/>
    <cellStyle name="Note 9 7 3 15 2" xfId="17035" xr:uid="{00000000-0005-0000-0000-0000EE410000}"/>
    <cellStyle name="Note 9 7 3 16" xfId="17036" xr:uid="{00000000-0005-0000-0000-0000EF410000}"/>
    <cellStyle name="Note 9 7 3 2" xfId="17037" xr:uid="{00000000-0005-0000-0000-0000F0410000}"/>
    <cellStyle name="Note 9 7 3 2 2" xfId="17038" xr:uid="{00000000-0005-0000-0000-0000F1410000}"/>
    <cellStyle name="Note 9 7 3 3" xfId="17039" xr:uid="{00000000-0005-0000-0000-0000F2410000}"/>
    <cellStyle name="Note 9 7 3 3 2" xfId="17040" xr:uid="{00000000-0005-0000-0000-0000F3410000}"/>
    <cellStyle name="Note 9 7 3 4" xfId="17041" xr:uid="{00000000-0005-0000-0000-0000F4410000}"/>
    <cellStyle name="Note 9 7 3 4 2" xfId="17042" xr:uid="{00000000-0005-0000-0000-0000F5410000}"/>
    <cellStyle name="Note 9 7 3 5" xfId="17043" xr:uid="{00000000-0005-0000-0000-0000F6410000}"/>
    <cellStyle name="Note 9 7 3 5 2" xfId="17044" xr:uid="{00000000-0005-0000-0000-0000F7410000}"/>
    <cellStyle name="Note 9 7 3 6" xfId="17045" xr:uid="{00000000-0005-0000-0000-0000F8410000}"/>
    <cellStyle name="Note 9 7 3 6 2" xfId="17046" xr:uid="{00000000-0005-0000-0000-0000F9410000}"/>
    <cellStyle name="Note 9 7 3 7" xfId="17047" xr:uid="{00000000-0005-0000-0000-0000FA410000}"/>
    <cellStyle name="Note 9 7 3 7 2" xfId="17048" xr:uid="{00000000-0005-0000-0000-0000FB410000}"/>
    <cellStyle name="Note 9 7 3 8" xfId="17049" xr:uid="{00000000-0005-0000-0000-0000FC410000}"/>
    <cellStyle name="Note 9 7 3 8 2" xfId="17050" xr:uid="{00000000-0005-0000-0000-0000FD410000}"/>
    <cellStyle name="Note 9 7 3 9" xfId="17051" xr:uid="{00000000-0005-0000-0000-0000FE410000}"/>
    <cellStyle name="Note 9 7 3 9 2" xfId="17052" xr:uid="{00000000-0005-0000-0000-0000FF410000}"/>
    <cellStyle name="Note 9 7 4" xfId="17053" xr:uid="{00000000-0005-0000-0000-000000420000}"/>
    <cellStyle name="Note 9 7 4 10" xfId="17054" xr:uid="{00000000-0005-0000-0000-000001420000}"/>
    <cellStyle name="Note 9 7 4 10 2" xfId="17055" xr:uid="{00000000-0005-0000-0000-000002420000}"/>
    <cellStyle name="Note 9 7 4 11" xfId="17056" xr:uid="{00000000-0005-0000-0000-000003420000}"/>
    <cellStyle name="Note 9 7 4 11 2" xfId="17057" xr:uid="{00000000-0005-0000-0000-000004420000}"/>
    <cellStyle name="Note 9 7 4 12" xfId="17058" xr:uid="{00000000-0005-0000-0000-000005420000}"/>
    <cellStyle name="Note 9 7 4 12 2" xfId="17059" xr:uid="{00000000-0005-0000-0000-000006420000}"/>
    <cellStyle name="Note 9 7 4 13" xfId="17060" xr:uid="{00000000-0005-0000-0000-000007420000}"/>
    <cellStyle name="Note 9 7 4 13 2" xfId="17061" xr:uid="{00000000-0005-0000-0000-000008420000}"/>
    <cellStyle name="Note 9 7 4 14" xfId="17062" xr:uid="{00000000-0005-0000-0000-000009420000}"/>
    <cellStyle name="Note 9 7 4 14 2" xfId="17063" xr:uid="{00000000-0005-0000-0000-00000A420000}"/>
    <cellStyle name="Note 9 7 4 15" xfId="17064" xr:uid="{00000000-0005-0000-0000-00000B420000}"/>
    <cellStyle name="Note 9 7 4 15 2" xfId="17065" xr:uid="{00000000-0005-0000-0000-00000C420000}"/>
    <cellStyle name="Note 9 7 4 16" xfId="17066" xr:uid="{00000000-0005-0000-0000-00000D420000}"/>
    <cellStyle name="Note 9 7 4 2" xfId="17067" xr:uid="{00000000-0005-0000-0000-00000E420000}"/>
    <cellStyle name="Note 9 7 4 2 2" xfId="17068" xr:uid="{00000000-0005-0000-0000-00000F420000}"/>
    <cellStyle name="Note 9 7 4 3" xfId="17069" xr:uid="{00000000-0005-0000-0000-000010420000}"/>
    <cellStyle name="Note 9 7 4 3 2" xfId="17070" xr:uid="{00000000-0005-0000-0000-000011420000}"/>
    <cellStyle name="Note 9 7 4 4" xfId="17071" xr:uid="{00000000-0005-0000-0000-000012420000}"/>
    <cellStyle name="Note 9 7 4 4 2" xfId="17072" xr:uid="{00000000-0005-0000-0000-000013420000}"/>
    <cellStyle name="Note 9 7 4 5" xfId="17073" xr:uid="{00000000-0005-0000-0000-000014420000}"/>
    <cellStyle name="Note 9 7 4 5 2" xfId="17074" xr:uid="{00000000-0005-0000-0000-000015420000}"/>
    <cellStyle name="Note 9 7 4 6" xfId="17075" xr:uid="{00000000-0005-0000-0000-000016420000}"/>
    <cellStyle name="Note 9 7 4 6 2" xfId="17076" xr:uid="{00000000-0005-0000-0000-000017420000}"/>
    <cellStyle name="Note 9 7 4 7" xfId="17077" xr:uid="{00000000-0005-0000-0000-000018420000}"/>
    <cellStyle name="Note 9 7 4 7 2" xfId="17078" xr:uid="{00000000-0005-0000-0000-000019420000}"/>
    <cellStyle name="Note 9 7 4 8" xfId="17079" xr:uid="{00000000-0005-0000-0000-00001A420000}"/>
    <cellStyle name="Note 9 7 4 8 2" xfId="17080" xr:uid="{00000000-0005-0000-0000-00001B420000}"/>
    <cellStyle name="Note 9 7 4 9" xfId="17081" xr:uid="{00000000-0005-0000-0000-00001C420000}"/>
    <cellStyle name="Note 9 7 4 9 2" xfId="17082" xr:uid="{00000000-0005-0000-0000-00001D420000}"/>
    <cellStyle name="Note 9 7 5" xfId="17083" xr:uid="{00000000-0005-0000-0000-00001E420000}"/>
    <cellStyle name="Note 9 7 5 10" xfId="17084" xr:uid="{00000000-0005-0000-0000-00001F420000}"/>
    <cellStyle name="Note 9 7 5 10 2" xfId="17085" xr:uid="{00000000-0005-0000-0000-000020420000}"/>
    <cellStyle name="Note 9 7 5 11" xfId="17086" xr:uid="{00000000-0005-0000-0000-000021420000}"/>
    <cellStyle name="Note 9 7 5 11 2" xfId="17087" xr:uid="{00000000-0005-0000-0000-000022420000}"/>
    <cellStyle name="Note 9 7 5 12" xfId="17088" xr:uid="{00000000-0005-0000-0000-000023420000}"/>
    <cellStyle name="Note 9 7 5 12 2" xfId="17089" xr:uid="{00000000-0005-0000-0000-000024420000}"/>
    <cellStyle name="Note 9 7 5 13" xfId="17090" xr:uid="{00000000-0005-0000-0000-000025420000}"/>
    <cellStyle name="Note 9 7 5 13 2" xfId="17091" xr:uid="{00000000-0005-0000-0000-000026420000}"/>
    <cellStyle name="Note 9 7 5 14" xfId="17092" xr:uid="{00000000-0005-0000-0000-000027420000}"/>
    <cellStyle name="Note 9 7 5 14 2" xfId="17093" xr:uid="{00000000-0005-0000-0000-000028420000}"/>
    <cellStyle name="Note 9 7 5 15" xfId="17094" xr:uid="{00000000-0005-0000-0000-000029420000}"/>
    <cellStyle name="Note 9 7 5 2" xfId="17095" xr:uid="{00000000-0005-0000-0000-00002A420000}"/>
    <cellStyle name="Note 9 7 5 2 2" xfId="17096" xr:uid="{00000000-0005-0000-0000-00002B420000}"/>
    <cellStyle name="Note 9 7 5 3" xfId="17097" xr:uid="{00000000-0005-0000-0000-00002C420000}"/>
    <cellStyle name="Note 9 7 5 3 2" xfId="17098" xr:uid="{00000000-0005-0000-0000-00002D420000}"/>
    <cellStyle name="Note 9 7 5 4" xfId="17099" xr:uid="{00000000-0005-0000-0000-00002E420000}"/>
    <cellStyle name="Note 9 7 5 4 2" xfId="17100" xr:uid="{00000000-0005-0000-0000-00002F420000}"/>
    <cellStyle name="Note 9 7 5 5" xfId="17101" xr:uid="{00000000-0005-0000-0000-000030420000}"/>
    <cellStyle name="Note 9 7 5 5 2" xfId="17102" xr:uid="{00000000-0005-0000-0000-000031420000}"/>
    <cellStyle name="Note 9 7 5 6" xfId="17103" xr:uid="{00000000-0005-0000-0000-000032420000}"/>
    <cellStyle name="Note 9 7 5 6 2" xfId="17104" xr:uid="{00000000-0005-0000-0000-000033420000}"/>
    <cellStyle name="Note 9 7 5 7" xfId="17105" xr:uid="{00000000-0005-0000-0000-000034420000}"/>
    <cellStyle name="Note 9 7 5 7 2" xfId="17106" xr:uid="{00000000-0005-0000-0000-000035420000}"/>
    <cellStyle name="Note 9 7 5 8" xfId="17107" xr:uid="{00000000-0005-0000-0000-000036420000}"/>
    <cellStyle name="Note 9 7 5 8 2" xfId="17108" xr:uid="{00000000-0005-0000-0000-000037420000}"/>
    <cellStyle name="Note 9 7 5 9" xfId="17109" xr:uid="{00000000-0005-0000-0000-000038420000}"/>
    <cellStyle name="Note 9 7 5 9 2" xfId="17110" xr:uid="{00000000-0005-0000-0000-000039420000}"/>
    <cellStyle name="Note 9 7 6" xfId="17111" xr:uid="{00000000-0005-0000-0000-00003A420000}"/>
    <cellStyle name="Note 9 7 6 2" xfId="17112" xr:uid="{00000000-0005-0000-0000-00003B420000}"/>
    <cellStyle name="Note 9 7 7" xfId="17113" xr:uid="{00000000-0005-0000-0000-00003C420000}"/>
    <cellStyle name="Note 9 7 7 2" xfId="17114" xr:uid="{00000000-0005-0000-0000-00003D420000}"/>
    <cellStyle name="Note 9 7 8" xfId="17115" xr:uid="{00000000-0005-0000-0000-00003E420000}"/>
    <cellStyle name="Note 9 7 8 2" xfId="17116" xr:uid="{00000000-0005-0000-0000-00003F420000}"/>
    <cellStyle name="Note 9 7 9" xfId="17117" xr:uid="{00000000-0005-0000-0000-000040420000}"/>
    <cellStyle name="Note 9 7 9 2" xfId="17118" xr:uid="{00000000-0005-0000-0000-000041420000}"/>
    <cellStyle name="Note 9 8" xfId="17119" xr:uid="{00000000-0005-0000-0000-000042420000}"/>
    <cellStyle name="Note 9 8 10" xfId="17120" xr:uid="{00000000-0005-0000-0000-000043420000}"/>
    <cellStyle name="Note 9 8 10 2" xfId="17121" xr:uid="{00000000-0005-0000-0000-000044420000}"/>
    <cellStyle name="Note 9 8 11" xfId="17122" xr:uid="{00000000-0005-0000-0000-000045420000}"/>
    <cellStyle name="Note 9 8 11 2" xfId="17123" xr:uid="{00000000-0005-0000-0000-000046420000}"/>
    <cellStyle name="Note 9 8 12" xfId="17124" xr:uid="{00000000-0005-0000-0000-000047420000}"/>
    <cellStyle name="Note 9 8 12 2" xfId="17125" xr:uid="{00000000-0005-0000-0000-000048420000}"/>
    <cellStyle name="Note 9 8 13" xfId="17126" xr:uid="{00000000-0005-0000-0000-000049420000}"/>
    <cellStyle name="Note 9 8 13 2" xfId="17127" xr:uid="{00000000-0005-0000-0000-00004A420000}"/>
    <cellStyle name="Note 9 8 14" xfId="17128" xr:uid="{00000000-0005-0000-0000-00004B420000}"/>
    <cellStyle name="Note 9 8 14 2" xfId="17129" xr:uid="{00000000-0005-0000-0000-00004C420000}"/>
    <cellStyle name="Note 9 8 15" xfId="17130" xr:uid="{00000000-0005-0000-0000-00004D420000}"/>
    <cellStyle name="Note 9 8 15 2" xfId="17131" xr:uid="{00000000-0005-0000-0000-00004E420000}"/>
    <cellStyle name="Note 9 8 16" xfId="17132" xr:uid="{00000000-0005-0000-0000-00004F420000}"/>
    <cellStyle name="Note 9 8 16 2" xfId="17133" xr:uid="{00000000-0005-0000-0000-000050420000}"/>
    <cellStyle name="Note 9 8 17" xfId="17134" xr:uid="{00000000-0005-0000-0000-000051420000}"/>
    <cellStyle name="Note 9 8 17 2" xfId="17135" xr:uid="{00000000-0005-0000-0000-000052420000}"/>
    <cellStyle name="Note 9 8 18" xfId="17136" xr:uid="{00000000-0005-0000-0000-000053420000}"/>
    <cellStyle name="Note 9 8 2" xfId="17137" xr:uid="{00000000-0005-0000-0000-000054420000}"/>
    <cellStyle name="Note 9 8 2 10" xfId="17138" xr:uid="{00000000-0005-0000-0000-000055420000}"/>
    <cellStyle name="Note 9 8 2 10 2" xfId="17139" xr:uid="{00000000-0005-0000-0000-000056420000}"/>
    <cellStyle name="Note 9 8 2 11" xfId="17140" xr:uid="{00000000-0005-0000-0000-000057420000}"/>
    <cellStyle name="Note 9 8 2 11 2" xfId="17141" xr:uid="{00000000-0005-0000-0000-000058420000}"/>
    <cellStyle name="Note 9 8 2 12" xfId="17142" xr:uid="{00000000-0005-0000-0000-000059420000}"/>
    <cellStyle name="Note 9 8 2 12 2" xfId="17143" xr:uid="{00000000-0005-0000-0000-00005A420000}"/>
    <cellStyle name="Note 9 8 2 13" xfId="17144" xr:uid="{00000000-0005-0000-0000-00005B420000}"/>
    <cellStyle name="Note 9 8 2 13 2" xfId="17145" xr:uid="{00000000-0005-0000-0000-00005C420000}"/>
    <cellStyle name="Note 9 8 2 14" xfId="17146" xr:uid="{00000000-0005-0000-0000-00005D420000}"/>
    <cellStyle name="Note 9 8 2 14 2" xfId="17147" xr:uid="{00000000-0005-0000-0000-00005E420000}"/>
    <cellStyle name="Note 9 8 2 15" xfId="17148" xr:uid="{00000000-0005-0000-0000-00005F420000}"/>
    <cellStyle name="Note 9 8 2 15 2" xfId="17149" xr:uid="{00000000-0005-0000-0000-000060420000}"/>
    <cellStyle name="Note 9 8 2 16" xfId="17150" xr:uid="{00000000-0005-0000-0000-000061420000}"/>
    <cellStyle name="Note 9 8 2 16 2" xfId="17151" xr:uid="{00000000-0005-0000-0000-000062420000}"/>
    <cellStyle name="Note 9 8 2 17" xfId="17152" xr:uid="{00000000-0005-0000-0000-000063420000}"/>
    <cellStyle name="Note 9 8 2 17 2" xfId="17153" xr:uid="{00000000-0005-0000-0000-000064420000}"/>
    <cellStyle name="Note 9 8 2 18" xfId="17154" xr:uid="{00000000-0005-0000-0000-000065420000}"/>
    <cellStyle name="Note 9 8 2 2" xfId="17155" xr:uid="{00000000-0005-0000-0000-000066420000}"/>
    <cellStyle name="Note 9 8 2 2 2" xfId="17156" xr:uid="{00000000-0005-0000-0000-000067420000}"/>
    <cellStyle name="Note 9 8 2 3" xfId="17157" xr:uid="{00000000-0005-0000-0000-000068420000}"/>
    <cellStyle name="Note 9 8 2 3 2" xfId="17158" xr:uid="{00000000-0005-0000-0000-000069420000}"/>
    <cellStyle name="Note 9 8 2 4" xfId="17159" xr:uid="{00000000-0005-0000-0000-00006A420000}"/>
    <cellStyle name="Note 9 8 2 4 2" xfId="17160" xr:uid="{00000000-0005-0000-0000-00006B420000}"/>
    <cellStyle name="Note 9 8 2 5" xfId="17161" xr:uid="{00000000-0005-0000-0000-00006C420000}"/>
    <cellStyle name="Note 9 8 2 5 2" xfId="17162" xr:uid="{00000000-0005-0000-0000-00006D420000}"/>
    <cellStyle name="Note 9 8 2 6" xfId="17163" xr:uid="{00000000-0005-0000-0000-00006E420000}"/>
    <cellStyle name="Note 9 8 2 6 2" xfId="17164" xr:uid="{00000000-0005-0000-0000-00006F420000}"/>
    <cellStyle name="Note 9 8 2 7" xfId="17165" xr:uid="{00000000-0005-0000-0000-000070420000}"/>
    <cellStyle name="Note 9 8 2 7 2" xfId="17166" xr:uid="{00000000-0005-0000-0000-000071420000}"/>
    <cellStyle name="Note 9 8 2 8" xfId="17167" xr:uid="{00000000-0005-0000-0000-000072420000}"/>
    <cellStyle name="Note 9 8 2 8 2" xfId="17168" xr:uid="{00000000-0005-0000-0000-000073420000}"/>
    <cellStyle name="Note 9 8 2 9" xfId="17169" xr:uid="{00000000-0005-0000-0000-000074420000}"/>
    <cellStyle name="Note 9 8 2 9 2" xfId="17170" xr:uid="{00000000-0005-0000-0000-000075420000}"/>
    <cellStyle name="Note 9 8 3" xfId="17171" xr:uid="{00000000-0005-0000-0000-000076420000}"/>
    <cellStyle name="Note 9 8 3 10" xfId="17172" xr:uid="{00000000-0005-0000-0000-000077420000}"/>
    <cellStyle name="Note 9 8 3 10 2" xfId="17173" xr:uid="{00000000-0005-0000-0000-000078420000}"/>
    <cellStyle name="Note 9 8 3 11" xfId="17174" xr:uid="{00000000-0005-0000-0000-000079420000}"/>
    <cellStyle name="Note 9 8 3 11 2" xfId="17175" xr:uid="{00000000-0005-0000-0000-00007A420000}"/>
    <cellStyle name="Note 9 8 3 12" xfId="17176" xr:uid="{00000000-0005-0000-0000-00007B420000}"/>
    <cellStyle name="Note 9 8 3 12 2" xfId="17177" xr:uid="{00000000-0005-0000-0000-00007C420000}"/>
    <cellStyle name="Note 9 8 3 13" xfId="17178" xr:uid="{00000000-0005-0000-0000-00007D420000}"/>
    <cellStyle name="Note 9 8 3 13 2" xfId="17179" xr:uid="{00000000-0005-0000-0000-00007E420000}"/>
    <cellStyle name="Note 9 8 3 14" xfId="17180" xr:uid="{00000000-0005-0000-0000-00007F420000}"/>
    <cellStyle name="Note 9 8 3 14 2" xfId="17181" xr:uid="{00000000-0005-0000-0000-000080420000}"/>
    <cellStyle name="Note 9 8 3 15" xfId="17182" xr:uid="{00000000-0005-0000-0000-000081420000}"/>
    <cellStyle name="Note 9 8 3 15 2" xfId="17183" xr:uid="{00000000-0005-0000-0000-000082420000}"/>
    <cellStyle name="Note 9 8 3 16" xfId="17184" xr:uid="{00000000-0005-0000-0000-000083420000}"/>
    <cellStyle name="Note 9 8 3 2" xfId="17185" xr:uid="{00000000-0005-0000-0000-000084420000}"/>
    <cellStyle name="Note 9 8 3 2 2" xfId="17186" xr:uid="{00000000-0005-0000-0000-000085420000}"/>
    <cellStyle name="Note 9 8 3 3" xfId="17187" xr:uid="{00000000-0005-0000-0000-000086420000}"/>
    <cellStyle name="Note 9 8 3 3 2" xfId="17188" xr:uid="{00000000-0005-0000-0000-000087420000}"/>
    <cellStyle name="Note 9 8 3 4" xfId="17189" xr:uid="{00000000-0005-0000-0000-000088420000}"/>
    <cellStyle name="Note 9 8 3 4 2" xfId="17190" xr:uid="{00000000-0005-0000-0000-000089420000}"/>
    <cellStyle name="Note 9 8 3 5" xfId="17191" xr:uid="{00000000-0005-0000-0000-00008A420000}"/>
    <cellStyle name="Note 9 8 3 5 2" xfId="17192" xr:uid="{00000000-0005-0000-0000-00008B420000}"/>
    <cellStyle name="Note 9 8 3 6" xfId="17193" xr:uid="{00000000-0005-0000-0000-00008C420000}"/>
    <cellStyle name="Note 9 8 3 6 2" xfId="17194" xr:uid="{00000000-0005-0000-0000-00008D420000}"/>
    <cellStyle name="Note 9 8 3 7" xfId="17195" xr:uid="{00000000-0005-0000-0000-00008E420000}"/>
    <cellStyle name="Note 9 8 3 7 2" xfId="17196" xr:uid="{00000000-0005-0000-0000-00008F420000}"/>
    <cellStyle name="Note 9 8 3 8" xfId="17197" xr:uid="{00000000-0005-0000-0000-000090420000}"/>
    <cellStyle name="Note 9 8 3 8 2" xfId="17198" xr:uid="{00000000-0005-0000-0000-000091420000}"/>
    <cellStyle name="Note 9 8 3 9" xfId="17199" xr:uid="{00000000-0005-0000-0000-000092420000}"/>
    <cellStyle name="Note 9 8 3 9 2" xfId="17200" xr:uid="{00000000-0005-0000-0000-000093420000}"/>
    <cellStyle name="Note 9 8 4" xfId="17201" xr:uid="{00000000-0005-0000-0000-000094420000}"/>
    <cellStyle name="Note 9 8 4 10" xfId="17202" xr:uid="{00000000-0005-0000-0000-000095420000}"/>
    <cellStyle name="Note 9 8 4 10 2" xfId="17203" xr:uid="{00000000-0005-0000-0000-000096420000}"/>
    <cellStyle name="Note 9 8 4 11" xfId="17204" xr:uid="{00000000-0005-0000-0000-000097420000}"/>
    <cellStyle name="Note 9 8 4 11 2" xfId="17205" xr:uid="{00000000-0005-0000-0000-000098420000}"/>
    <cellStyle name="Note 9 8 4 12" xfId="17206" xr:uid="{00000000-0005-0000-0000-000099420000}"/>
    <cellStyle name="Note 9 8 4 12 2" xfId="17207" xr:uid="{00000000-0005-0000-0000-00009A420000}"/>
    <cellStyle name="Note 9 8 4 13" xfId="17208" xr:uid="{00000000-0005-0000-0000-00009B420000}"/>
    <cellStyle name="Note 9 8 4 13 2" xfId="17209" xr:uid="{00000000-0005-0000-0000-00009C420000}"/>
    <cellStyle name="Note 9 8 4 14" xfId="17210" xr:uid="{00000000-0005-0000-0000-00009D420000}"/>
    <cellStyle name="Note 9 8 4 14 2" xfId="17211" xr:uid="{00000000-0005-0000-0000-00009E420000}"/>
    <cellStyle name="Note 9 8 4 15" xfId="17212" xr:uid="{00000000-0005-0000-0000-00009F420000}"/>
    <cellStyle name="Note 9 8 4 15 2" xfId="17213" xr:uid="{00000000-0005-0000-0000-0000A0420000}"/>
    <cellStyle name="Note 9 8 4 16" xfId="17214" xr:uid="{00000000-0005-0000-0000-0000A1420000}"/>
    <cellStyle name="Note 9 8 4 2" xfId="17215" xr:uid="{00000000-0005-0000-0000-0000A2420000}"/>
    <cellStyle name="Note 9 8 4 2 2" xfId="17216" xr:uid="{00000000-0005-0000-0000-0000A3420000}"/>
    <cellStyle name="Note 9 8 4 3" xfId="17217" xr:uid="{00000000-0005-0000-0000-0000A4420000}"/>
    <cellStyle name="Note 9 8 4 3 2" xfId="17218" xr:uid="{00000000-0005-0000-0000-0000A5420000}"/>
    <cellStyle name="Note 9 8 4 4" xfId="17219" xr:uid="{00000000-0005-0000-0000-0000A6420000}"/>
    <cellStyle name="Note 9 8 4 4 2" xfId="17220" xr:uid="{00000000-0005-0000-0000-0000A7420000}"/>
    <cellStyle name="Note 9 8 4 5" xfId="17221" xr:uid="{00000000-0005-0000-0000-0000A8420000}"/>
    <cellStyle name="Note 9 8 4 5 2" xfId="17222" xr:uid="{00000000-0005-0000-0000-0000A9420000}"/>
    <cellStyle name="Note 9 8 4 6" xfId="17223" xr:uid="{00000000-0005-0000-0000-0000AA420000}"/>
    <cellStyle name="Note 9 8 4 6 2" xfId="17224" xr:uid="{00000000-0005-0000-0000-0000AB420000}"/>
    <cellStyle name="Note 9 8 4 7" xfId="17225" xr:uid="{00000000-0005-0000-0000-0000AC420000}"/>
    <cellStyle name="Note 9 8 4 7 2" xfId="17226" xr:uid="{00000000-0005-0000-0000-0000AD420000}"/>
    <cellStyle name="Note 9 8 4 8" xfId="17227" xr:uid="{00000000-0005-0000-0000-0000AE420000}"/>
    <cellStyle name="Note 9 8 4 8 2" xfId="17228" xr:uid="{00000000-0005-0000-0000-0000AF420000}"/>
    <cellStyle name="Note 9 8 4 9" xfId="17229" xr:uid="{00000000-0005-0000-0000-0000B0420000}"/>
    <cellStyle name="Note 9 8 4 9 2" xfId="17230" xr:uid="{00000000-0005-0000-0000-0000B1420000}"/>
    <cellStyle name="Note 9 8 5" xfId="17231" xr:uid="{00000000-0005-0000-0000-0000B2420000}"/>
    <cellStyle name="Note 9 8 5 10" xfId="17232" xr:uid="{00000000-0005-0000-0000-0000B3420000}"/>
    <cellStyle name="Note 9 8 5 10 2" xfId="17233" xr:uid="{00000000-0005-0000-0000-0000B4420000}"/>
    <cellStyle name="Note 9 8 5 11" xfId="17234" xr:uid="{00000000-0005-0000-0000-0000B5420000}"/>
    <cellStyle name="Note 9 8 5 11 2" xfId="17235" xr:uid="{00000000-0005-0000-0000-0000B6420000}"/>
    <cellStyle name="Note 9 8 5 12" xfId="17236" xr:uid="{00000000-0005-0000-0000-0000B7420000}"/>
    <cellStyle name="Note 9 8 5 12 2" xfId="17237" xr:uid="{00000000-0005-0000-0000-0000B8420000}"/>
    <cellStyle name="Note 9 8 5 13" xfId="17238" xr:uid="{00000000-0005-0000-0000-0000B9420000}"/>
    <cellStyle name="Note 9 8 5 13 2" xfId="17239" xr:uid="{00000000-0005-0000-0000-0000BA420000}"/>
    <cellStyle name="Note 9 8 5 14" xfId="17240" xr:uid="{00000000-0005-0000-0000-0000BB420000}"/>
    <cellStyle name="Note 9 8 5 2" xfId="17241" xr:uid="{00000000-0005-0000-0000-0000BC420000}"/>
    <cellStyle name="Note 9 8 5 2 2" xfId="17242" xr:uid="{00000000-0005-0000-0000-0000BD420000}"/>
    <cellStyle name="Note 9 8 5 3" xfId="17243" xr:uid="{00000000-0005-0000-0000-0000BE420000}"/>
    <cellStyle name="Note 9 8 5 3 2" xfId="17244" xr:uid="{00000000-0005-0000-0000-0000BF420000}"/>
    <cellStyle name="Note 9 8 5 4" xfId="17245" xr:uid="{00000000-0005-0000-0000-0000C0420000}"/>
    <cellStyle name="Note 9 8 5 4 2" xfId="17246" xr:uid="{00000000-0005-0000-0000-0000C1420000}"/>
    <cellStyle name="Note 9 8 5 5" xfId="17247" xr:uid="{00000000-0005-0000-0000-0000C2420000}"/>
    <cellStyle name="Note 9 8 5 5 2" xfId="17248" xr:uid="{00000000-0005-0000-0000-0000C3420000}"/>
    <cellStyle name="Note 9 8 5 6" xfId="17249" xr:uid="{00000000-0005-0000-0000-0000C4420000}"/>
    <cellStyle name="Note 9 8 5 6 2" xfId="17250" xr:uid="{00000000-0005-0000-0000-0000C5420000}"/>
    <cellStyle name="Note 9 8 5 7" xfId="17251" xr:uid="{00000000-0005-0000-0000-0000C6420000}"/>
    <cellStyle name="Note 9 8 5 7 2" xfId="17252" xr:uid="{00000000-0005-0000-0000-0000C7420000}"/>
    <cellStyle name="Note 9 8 5 8" xfId="17253" xr:uid="{00000000-0005-0000-0000-0000C8420000}"/>
    <cellStyle name="Note 9 8 5 8 2" xfId="17254" xr:uid="{00000000-0005-0000-0000-0000C9420000}"/>
    <cellStyle name="Note 9 8 5 9" xfId="17255" xr:uid="{00000000-0005-0000-0000-0000CA420000}"/>
    <cellStyle name="Note 9 8 5 9 2" xfId="17256" xr:uid="{00000000-0005-0000-0000-0000CB420000}"/>
    <cellStyle name="Note 9 8 6" xfId="17257" xr:uid="{00000000-0005-0000-0000-0000CC420000}"/>
    <cellStyle name="Note 9 8 6 2" xfId="17258" xr:uid="{00000000-0005-0000-0000-0000CD420000}"/>
    <cellStyle name="Note 9 8 7" xfId="17259" xr:uid="{00000000-0005-0000-0000-0000CE420000}"/>
    <cellStyle name="Note 9 8 7 2" xfId="17260" xr:uid="{00000000-0005-0000-0000-0000CF420000}"/>
    <cellStyle name="Note 9 8 8" xfId="17261" xr:uid="{00000000-0005-0000-0000-0000D0420000}"/>
    <cellStyle name="Note 9 8 8 2" xfId="17262" xr:uid="{00000000-0005-0000-0000-0000D1420000}"/>
    <cellStyle name="Note 9 8 9" xfId="17263" xr:uid="{00000000-0005-0000-0000-0000D2420000}"/>
    <cellStyle name="Note 9 8 9 2" xfId="17264" xr:uid="{00000000-0005-0000-0000-0000D3420000}"/>
    <cellStyle name="Note 9 9" xfId="17265" xr:uid="{00000000-0005-0000-0000-0000D4420000}"/>
    <cellStyle name="Note 9 9 10" xfId="17266" xr:uid="{00000000-0005-0000-0000-0000D5420000}"/>
    <cellStyle name="Note 9 9 10 2" xfId="17267" xr:uid="{00000000-0005-0000-0000-0000D6420000}"/>
    <cellStyle name="Note 9 9 11" xfId="17268" xr:uid="{00000000-0005-0000-0000-0000D7420000}"/>
    <cellStyle name="Note 9 9 11 2" xfId="17269" xr:uid="{00000000-0005-0000-0000-0000D8420000}"/>
    <cellStyle name="Note 9 9 12" xfId="17270" xr:uid="{00000000-0005-0000-0000-0000D9420000}"/>
    <cellStyle name="Note 9 9 12 2" xfId="17271" xr:uid="{00000000-0005-0000-0000-0000DA420000}"/>
    <cellStyle name="Note 9 9 13" xfId="17272" xr:uid="{00000000-0005-0000-0000-0000DB420000}"/>
    <cellStyle name="Note 9 9 13 2" xfId="17273" xr:uid="{00000000-0005-0000-0000-0000DC420000}"/>
    <cellStyle name="Note 9 9 14" xfId="17274" xr:uid="{00000000-0005-0000-0000-0000DD420000}"/>
    <cellStyle name="Note 9 9 14 2" xfId="17275" xr:uid="{00000000-0005-0000-0000-0000DE420000}"/>
    <cellStyle name="Note 9 9 15" xfId="17276" xr:uid="{00000000-0005-0000-0000-0000DF420000}"/>
    <cellStyle name="Note 9 9 15 2" xfId="17277" xr:uid="{00000000-0005-0000-0000-0000E0420000}"/>
    <cellStyle name="Note 9 9 16" xfId="17278" xr:uid="{00000000-0005-0000-0000-0000E1420000}"/>
    <cellStyle name="Note 9 9 16 2" xfId="17279" xr:uid="{00000000-0005-0000-0000-0000E2420000}"/>
    <cellStyle name="Note 9 9 17" xfId="17280" xr:uid="{00000000-0005-0000-0000-0000E3420000}"/>
    <cellStyle name="Note 9 9 17 2" xfId="17281" xr:uid="{00000000-0005-0000-0000-0000E4420000}"/>
    <cellStyle name="Note 9 9 18" xfId="17282" xr:uid="{00000000-0005-0000-0000-0000E5420000}"/>
    <cellStyle name="Note 9 9 2" xfId="17283" xr:uid="{00000000-0005-0000-0000-0000E6420000}"/>
    <cellStyle name="Note 9 9 2 10" xfId="17284" xr:uid="{00000000-0005-0000-0000-0000E7420000}"/>
    <cellStyle name="Note 9 9 2 10 2" xfId="17285" xr:uid="{00000000-0005-0000-0000-0000E8420000}"/>
    <cellStyle name="Note 9 9 2 11" xfId="17286" xr:uid="{00000000-0005-0000-0000-0000E9420000}"/>
    <cellStyle name="Note 9 9 2 11 2" xfId="17287" xr:uid="{00000000-0005-0000-0000-0000EA420000}"/>
    <cellStyle name="Note 9 9 2 12" xfId="17288" xr:uid="{00000000-0005-0000-0000-0000EB420000}"/>
    <cellStyle name="Note 9 9 2 12 2" xfId="17289" xr:uid="{00000000-0005-0000-0000-0000EC420000}"/>
    <cellStyle name="Note 9 9 2 13" xfId="17290" xr:uid="{00000000-0005-0000-0000-0000ED420000}"/>
    <cellStyle name="Note 9 9 2 13 2" xfId="17291" xr:uid="{00000000-0005-0000-0000-0000EE420000}"/>
    <cellStyle name="Note 9 9 2 14" xfId="17292" xr:uid="{00000000-0005-0000-0000-0000EF420000}"/>
    <cellStyle name="Note 9 9 2 14 2" xfId="17293" xr:uid="{00000000-0005-0000-0000-0000F0420000}"/>
    <cellStyle name="Note 9 9 2 15" xfId="17294" xr:uid="{00000000-0005-0000-0000-0000F1420000}"/>
    <cellStyle name="Note 9 9 2 15 2" xfId="17295" xr:uid="{00000000-0005-0000-0000-0000F2420000}"/>
    <cellStyle name="Note 9 9 2 16" xfId="17296" xr:uid="{00000000-0005-0000-0000-0000F3420000}"/>
    <cellStyle name="Note 9 9 2 16 2" xfId="17297" xr:uid="{00000000-0005-0000-0000-0000F4420000}"/>
    <cellStyle name="Note 9 9 2 17" xfId="17298" xr:uid="{00000000-0005-0000-0000-0000F5420000}"/>
    <cellStyle name="Note 9 9 2 17 2" xfId="17299" xr:uid="{00000000-0005-0000-0000-0000F6420000}"/>
    <cellStyle name="Note 9 9 2 18" xfId="17300" xr:uid="{00000000-0005-0000-0000-0000F7420000}"/>
    <cellStyle name="Note 9 9 2 2" xfId="17301" xr:uid="{00000000-0005-0000-0000-0000F8420000}"/>
    <cellStyle name="Note 9 9 2 2 2" xfId="17302" xr:uid="{00000000-0005-0000-0000-0000F9420000}"/>
    <cellStyle name="Note 9 9 2 3" xfId="17303" xr:uid="{00000000-0005-0000-0000-0000FA420000}"/>
    <cellStyle name="Note 9 9 2 3 2" xfId="17304" xr:uid="{00000000-0005-0000-0000-0000FB420000}"/>
    <cellStyle name="Note 9 9 2 4" xfId="17305" xr:uid="{00000000-0005-0000-0000-0000FC420000}"/>
    <cellStyle name="Note 9 9 2 4 2" xfId="17306" xr:uid="{00000000-0005-0000-0000-0000FD420000}"/>
    <cellStyle name="Note 9 9 2 5" xfId="17307" xr:uid="{00000000-0005-0000-0000-0000FE420000}"/>
    <cellStyle name="Note 9 9 2 5 2" xfId="17308" xr:uid="{00000000-0005-0000-0000-0000FF420000}"/>
    <cellStyle name="Note 9 9 2 6" xfId="17309" xr:uid="{00000000-0005-0000-0000-000000430000}"/>
    <cellStyle name="Note 9 9 2 6 2" xfId="17310" xr:uid="{00000000-0005-0000-0000-000001430000}"/>
    <cellStyle name="Note 9 9 2 7" xfId="17311" xr:uid="{00000000-0005-0000-0000-000002430000}"/>
    <cellStyle name="Note 9 9 2 7 2" xfId="17312" xr:uid="{00000000-0005-0000-0000-000003430000}"/>
    <cellStyle name="Note 9 9 2 8" xfId="17313" xr:uid="{00000000-0005-0000-0000-000004430000}"/>
    <cellStyle name="Note 9 9 2 8 2" xfId="17314" xr:uid="{00000000-0005-0000-0000-000005430000}"/>
    <cellStyle name="Note 9 9 2 9" xfId="17315" xr:uid="{00000000-0005-0000-0000-000006430000}"/>
    <cellStyle name="Note 9 9 2 9 2" xfId="17316" xr:uid="{00000000-0005-0000-0000-000007430000}"/>
    <cellStyle name="Note 9 9 3" xfId="17317" xr:uid="{00000000-0005-0000-0000-000008430000}"/>
    <cellStyle name="Note 9 9 3 10" xfId="17318" xr:uid="{00000000-0005-0000-0000-000009430000}"/>
    <cellStyle name="Note 9 9 3 10 2" xfId="17319" xr:uid="{00000000-0005-0000-0000-00000A430000}"/>
    <cellStyle name="Note 9 9 3 11" xfId="17320" xr:uid="{00000000-0005-0000-0000-00000B430000}"/>
    <cellStyle name="Note 9 9 3 11 2" xfId="17321" xr:uid="{00000000-0005-0000-0000-00000C430000}"/>
    <cellStyle name="Note 9 9 3 12" xfId="17322" xr:uid="{00000000-0005-0000-0000-00000D430000}"/>
    <cellStyle name="Note 9 9 3 12 2" xfId="17323" xr:uid="{00000000-0005-0000-0000-00000E430000}"/>
    <cellStyle name="Note 9 9 3 13" xfId="17324" xr:uid="{00000000-0005-0000-0000-00000F430000}"/>
    <cellStyle name="Note 9 9 3 13 2" xfId="17325" xr:uid="{00000000-0005-0000-0000-000010430000}"/>
    <cellStyle name="Note 9 9 3 14" xfId="17326" xr:uid="{00000000-0005-0000-0000-000011430000}"/>
    <cellStyle name="Note 9 9 3 14 2" xfId="17327" xr:uid="{00000000-0005-0000-0000-000012430000}"/>
    <cellStyle name="Note 9 9 3 15" xfId="17328" xr:uid="{00000000-0005-0000-0000-000013430000}"/>
    <cellStyle name="Note 9 9 3 15 2" xfId="17329" xr:uid="{00000000-0005-0000-0000-000014430000}"/>
    <cellStyle name="Note 9 9 3 16" xfId="17330" xr:uid="{00000000-0005-0000-0000-000015430000}"/>
    <cellStyle name="Note 9 9 3 2" xfId="17331" xr:uid="{00000000-0005-0000-0000-000016430000}"/>
    <cellStyle name="Note 9 9 3 2 2" xfId="17332" xr:uid="{00000000-0005-0000-0000-000017430000}"/>
    <cellStyle name="Note 9 9 3 3" xfId="17333" xr:uid="{00000000-0005-0000-0000-000018430000}"/>
    <cellStyle name="Note 9 9 3 3 2" xfId="17334" xr:uid="{00000000-0005-0000-0000-000019430000}"/>
    <cellStyle name="Note 9 9 3 4" xfId="17335" xr:uid="{00000000-0005-0000-0000-00001A430000}"/>
    <cellStyle name="Note 9 9 3 4 2" xfId="17336" xr:uid="{00000000-0005-0000-0000-00001B430000}"/>
    <cellStyle name="Note 9 9 3 5" xfId="17337" xr:uid="{00000000-0005-0000-0000-00001C430000}"/>
    <cellStyle name="Note 9 9 3 5 2" xfId="17338" xr:uid="{00000000-0005-0000-0000-00001D430000}"/>
    <cellStyle name="Note 9 9 3 6" xfId="17339" xr:uid="{00000000-0005-0000-0000-00001E430000}"/>
    <cellStyle name="Note 9 9 3 6 2" xfId="17340" xr:uid="{00000000-0005-0000-0000-00001F430000}"/>
    <cellStyle name="Note 9 9 3 7" xfId="17341" xr:uid="{00000000-0005-0000-0000-000020430000}"/>
    <cellStyle name="Note 9 9 3 7 2" xfId="17342" xr:uid="{00000000-0005-0000-0000-000021430000}"/>
    <cellStyle name="Note 9 9 3 8" xfId="17343" xr:uid="{00000000-0005-0000-0000-000022430000}"/>
    <cellStyle name="Note 9 9 3 8 2" xfId="17344" xr:uid="{00000000-0005-0000-0000-000023430000}"/>
    <cellStyle name="Note 9 9 3 9" xfId="17345" xr:uid="{00000000-0005-0000-0000-000024430000}"/>
    <cellStyle name="Note 9 9 3 9 2" xfId="17346" xr:uid="{00000000-0005-0000-0000-000025430000}"/>
    <cellStyle name="Note 9 9 4" xfId="17347" xr:uid="{00000000-0005-0000-0000-000026430000}"/>
    <cellStyle name="Note 9 9 4 10" xfId="17348" xr:uid="{00000000-0005-0000-0000-000027430000}"/>
    <cellStyle name="Note 9 9 4 10 2" xfId="17349" xr:uid="{00000000-0005-0000-0000-000028430000}"/>
    <cellStyle name="Note 9 9 4 11" xfId="17350" xr:uid="{00000000-0005-0000-0000-000029430000}"/>
    <cellStyle name="Note 9 9 4 11 2" xfId="17351" xr:uid="{00000000-0005-0000-0000-00002A430000}"/>
    <cellStyle name="Note 9 9 4 12" xfId="17352" xr:uid="{00000000-0005-0000-0000-00002B430000}"/>
    <cellStyle name="Note 9 9 4 12 2" xfId="17353" xr:uid="{00000000-0005-0000-0000-00002C430000}"/>
    <cellStyle name="Note 9 9 4 13" xfId="17354" xr:uid="{00000000-0005-0000-0000-00002D430000}"/>
    <cellStyle name="Note 9 9 4 13 2" xfId="17355" xr:uid="{00000000-0005-0000-0000-00002E430000}"/>
    <cellStyle name="Note 9 9 4 14" xfId="17356" xr:uid="{00000000-0005-0000-0000-00002F430000}"/>
    <cellStyle name="Note 9 9 4 14 2" xfId="17357" xr:uid="{00000000-0005-0000-0000-000030430000}"/>
    <cellStyle name="Note 9 9 4 15" xfId="17358" xr:uid="{00000000-0005-0000-0000-000031430000}"/>
    <cellStyle name="Note 9 9 4 15 2" xfId="17359" xr:uid="{00000000-0005-0000-0000-000032430000}"/>
    <cellStyle name="Note 9 9 4 16" xfId="17360" xr:uid="{00000000-0005-0000-0000-000033430000}"/>
    <cellStyle name="Note 9 9 4 2" xfId="17361" xr:uid="{00000000-0005-0000-0000-000034430000}"/>
    <cellStyle name="Note 9 9 4 2 2" xfId="17362" xr:uid="{00000000-0005-0000-0000-000035430000}"/>
    <cellStyle name="Note 9 9 4 3" xfId="17363" xr:uid="{00000000-0005-0000-0000-000036430000}"/>
    <cellStyle name="Note 9 9 4 3 2" xfId="17364" xr:uid="{00000000-0005-0000-0000-000037430000}"/>
    <cellStyle name="Note 9 9 4 4" xfId="17365" xr:uid="{00000000-0005-0000-0000-000038430000}"/>
    <cellStyle name="Note 9 9 4 4 2" xfId="17366" xr:uid="{00000000-0005-0000-0000-000039430000}"/>
    <cellStyle name="Note 9 9 4 5" xfId="17367" xr:uid="{00000000-0005-0000-0000-00003A430000}"/>
    <cellStyle name="Note 9 9 4 5 2" xfId="17368" xr:uid="{00000000-0005-0000-0000-00003B430000}"/>
    <cellStyle name="Note 9 9 4 6" xfId="17369" xr:uid="{00000000-0005-0000-0000-00003C430000}"/>
    <cellStyle name="Note 9 9 4 6 2" xfId="17370" xr:uid="{00000000-0005-0000-0000-00003D430000}"/>
    <cellStyle name="Note 9 9 4 7" xfId="17371" xr:uid="{00000000-0005-0000-0000-00003E430000}"/>
    <cellStyle name="Note 9 9 4 7 2" xfId="17372" xr:uid="{00000000-0005-0000-0000-00003F430000}"/>
    <cellStyle name="Note 9 9 4 8" xfId="17373" xr:uid="{00000000-0005-0000-0000-000040430000}"/>
    <cellStyle name="Note 9 9 4 8 2" xfId="17374" xr:uid="{00000000-0005-0000-0000-000041430000}"/>
    <cellStyle name="Note 9 9 4 9" xfId="17375" xr:uid="{00000000-0005-0000-0000-000042430000}"/>
    <cellStyle name="Note 9 9 4 9 2" xfId="17376" xr:uid="{00000000-0005-0000-0000-000043430000}"/>
    <cellStyle name="Note 9 9 5" xfId="17377" xr:uid="{00000000-0005-0000-0000-000044430000}"/>
    <cellStyle name="Note 9 9 5 10" xfId="17378" xr:uid="{00000000-0005-0000-0000-000045430000}"/>
    <cellStyle name="Note 9 9 5 10 2" xfId="17379" xr:uid="{00000000-0005-0000-0000-000046430000}"/>
    <cellStyle name="Note 9 9 5 11" xfId="17380" xr:uid="{00000000-0005-0000-0000-000047430000}"/>
    <cellStyle name="Note 9 9 5 11 2" xfId="17381" xr:uid="{00000000-0005-0000-0000-000048430000}"/>
    <cellStyle name="Note 9 9 5 12" xfId="17382" xr:uid="{00000000-0005-0000-0000-000049430000}"/>
    <cellStyle name="Note 9 9 5 12 2" xfId="17383" xr:uid="{00000000-0005-0000-0000-00004A430000}"/>
    <cellStyle name="Note 9 9 5 13" xfId="17384" xr:uid="{00000000-0005-0000-0000-00004B430000}"/>
    <cellStyle name="Note 9 9 5 13 2" xfId="17385" xr:uid="{00000000-0005-0000-0000-00004C430000}"/>
    <cellStyle name="Note 9 9 5 14" xfId="17386" xr:uid="{00000000-0005-0000-0000-00004D430000}"/>
    <cellStyle name="Note 9 9 5 2" xfId="17387" xr:uid="{00000000-0005-0000-0000-00004E430000}"/>
    <cellStyle name="Note 9 9 5 2 2" xfId="17388" xr:uid="{00000000-0005-0000-0000-00004F430000}"/>
    <cellStyle name="Note 9 9 5 3" xfId="17389" xr:uid="{00000000-0005-0000-0000-000050430000}"/>
    <cellStyle name="Note 9 9 5 3 2" xfId="17390" xr:uid="{00000000-0005-0000-0000-000051430000}"/>
    <cellStyle name="Note 9 9 5 4" xfId="17391" xr:uid="{00000000-0005-0000-0000-000052430000}"/>
    <cellStyle name="Note 9 9 5 4 2" xfId="17392" xr:uid="{00000000-0005-0000-0000-000053430000}"/>
    <cellStyle name="Note 9 9 5 5" xfId="17393" xr:uid="{00000000-0005-0000-0000-000054430000}"/>
    <cellStyle name="Note 9 9 5 5 2" xfId="17394" xr:uid="{00000000-0005-0000-0000-000055430000}"/>
    <cellStyle name="Note 9 9 5 6" xfId="17395" xr:uid="{00000000-0005-0000-0000-000056430000}"/>
    <cellStyle name="Note 9 9 5 6 2" xfId="17396" xr:uid="{00000000-0005-0000-0000-000057430000}"/>
    <cellStyle name="Note 9 9 5 7" xfId="17397" xr:uid="{00000000-0005-0000-0000-000058430000}"/>
    <cellStyle name="Note 9 9 5 7 2" xfId="17398" xr:uid="{00000000-0005-0000-0000-000059430000}"/>
    <cellStyle name="Note 9 9 5 8" xfId="17399" xr:uid="{00000000-0005-0000-0000-00005A430000}"/>
    <cellStyle name="Note 9 9 5 8 2" xfId="17400" xr:uid="{00000000-0005-0000-0000-00005B430000}"/>
    <cellStyle name="Note 9 9 5 9" xfId="17401" xr:uid="{00000000-0005-0000-0000-00005C430000}"/>
    <cellStyle name="Note 9 9 5 9 2" xfId="17402" xr:uid="{00000000-0005-0000-0000-00005D430000}"/>
    <cellStyle name="Note 9 9 6" xfId="17403" xr:uid="{00000000-0005-0000-0000-00005E430000}"/>
    <cellStyle name="Note 9 9 6 2" xfId="17404" xr:uid="{00000000-0005-0000-0000-00005F430000}"/>
    <cellStyle name="Note 9 9 7" xfId="17405" xr:uid="{00000000-0005-0000-0000-000060430000}"/>
    <cellStyle name="Note 9 9 7 2" xfId="17406" xr:uid="{00000000-0005-0000-0000-000061430000}"/>
    <cellStyle name="Note 9 9 8" xfId="17407" xr:uid="{00000000-0005-0000-0000-000062430000}"/>
    <cellStyle name="Note 9 9 8 2" xfId="17408" xr:uid="{00000000-0005-0000-0000-000063430000}"/>
    <cellStyle name="Note 9 9 9" xfId="17409" xr:uid="{00000000-0005-0000-0000-000064430000}"/>
    <cellStyle name="Note 9 9 9 2" xfId="17410" xr:uid="{00000000-0005-0000-0000-000065430000}"/>
    <cellStyle name="Output 10" xfId="17411" xr:uid="{00000000-0005-0000-0000-000066430000}"/>
    <cellStyle name="Output 2" xfId="688" xr:uid="{00000000-0005-0000-0000-000067430000}"/>
    <cellStyle name="Output 2 2" xfId="689" xr:uid="{00000000-0005-0000-0000-000068430000}"/>
    <cellStyle name="Output 2 2 2" xfId="690" xr:uid="{00000000-0005-0000-0000-000069430000}"/>
    <cellStyle name="Output 2 2 2 2" xfId="691" xr:uid="{00000000-0005-0000-0000-00006A430000}"/>
    <cellStyle name="Output 2 2 2 2 2" xfId="692" xr:uid="{00000000-0005-0000-0000-00006B430000}"/>
    <cellStyle name="Output 2 2 2 3" xfId="693" xr:uid="{00000000-0005-0000-0000-00006C430000}"/>
    <cellStyle name="Output 2 2 2 4" xfId="694" xr:uid="{00000000-0005-0000-0000-00006D430000}"/>
    <cellStyle name="Output 2 2 3" xfId="695" xr:uid="{00000000-0005-0000-0000-00006E430000}"/>
    <cellStyle name="Output 2 2 3 2" xfId="696" xr:uid="{00000000-0005-0000-0000-00006F430000}"/>
    <cellStyle name="Output 2 2 4" xfId="697" xr:uid="{00000000-0005-0000-0000-000070430000}"/>
    <cellStyle name="Output 2 2 5" xfId="698" xr:uid="{00000000-0005-0000-0000-000071430000}"/>
    <cellStyle name="Output 2 3" xfId="699" xr:uid="{00000000-0005-0000-0000-000072430000}"/>
    <cellStyle name="Output 2 3 2" xfId="700" xr:uid="{00000000-0005-0000-0000-000073430000}"/>
    <cellStyle name="Output 2 3 2 2" xfId="701" xr:uid="{00000000-0005-0000-0000-000074430000}"/>
    <cellStyle name="Output 2 3 3" xfId="702" xr:uid="{00000000-0005-0000-0000-000075430000}"/>
    <cellStyle name="Output 2 3 4" xfId="703" xr:uid="{00000000-0005-0000-0000-000076430000}"/>
    <cellStyle name="Output 2 4" xfId="704" xr:uid="{00000000-0005-0000-0000-000077430000}"/>
    <cellStyle name="Output 2 5" xfId="705" xr:uid="{00000000-0005-0000-0000-000078430000}"/>
    <cellStyle name="Output 2 5 2" xfId="706" xr:uid="{00000000-0005-0000-0000-000079430000}"/>
    <cellStyle name="Output 2 6" xfId="707" xr:uid="{00000000-0005-0000-0000-00007A430000}"/>
    <cellStyle name="Output 2 7" xfId="708" xr:uid="{00000000-0005-0000-0000-00007B430000}"/>
    <cellStyle name="Output 2 8" xfId="17412" xr:uid="{00000000-0005-0000-0000-00007C430000}"/>
    <cellStyle name="Output 3" xfId="709" xr:uid="{00000000-0005-0000-0000-00007D430000}"/>
    <cellStyle name="Output 3 2" xfId="710" xr:uid="{00000000-0005-0000-0000-00007E430000}"/>
    <cellStyle name="Output 3 2 2" xfId="711" xr:uid="{00000000-0005-0000-0000-00007F430000}"/>
    <cellStyle name="Output 3 2 2 2" xfId="712" xr:uid="{00000000-0005-0000-0000-000080430000}"/>
    <cellStyle name="Output 3 2 3" xfId="713" xr:uid="{00000000-0005-0000-0000-000081430000}"/>
    <cellStyle name="Output 3 2 4" xfId="714" xr:uid="{00000000-0005-0000-0000-000082430000}"/>
    <cellStyle name="Output 3 3" xfId="715" xr:uid="{00000000-0005-0000-0000-000083430000}"/>
    <cellStyle name="Output 3 3 2" xfId="716" xr:uid="{00000000-0005-0000-0000-000084430000}"/>
    <cellStyle name="Output 3 4" xfId="717" xr:uid="{00000000-0005-0000-0000-000085430000}"/>
    <cellStyle name="Output 3 5" xfId="718" xr:uid="{00000000-0005-0000-0000-000086430000}"/>
    <cellStyle name="Output 3 6" xfId="17413" xr:uid="{00000000-0005-0000-0000-000087430000}"/>
    <cellStyle name="Output 4" xfId="719" xr:uid="{00000000-0005-0000-0000-000088430000}"/>
    <cellStyle name="Output 4 2" xfId="720" xr:uid="{00000000-0005-0000-0000-000089430000}"/>
    <cellStyle name="Output 4 2 2" xfId="721" xr:uid="{00000000-0005-0000-0000-00008A430000}"/>
    <cellStyle name="Output 4 3" xfId="722" xr:uid="{00000000-0005-0000-0000-00008B430000}"/>
    <cellStyle name="Output 4 4" xfId="723" xr:uid="{00000000-0005-0000-0000-00008C430000}"/>
    <cellStyle name="Output 4 5" xfId="17414" xr:uid="{00000000-0005-0000-0000-00008D430000}"/>
    <cellStyle name="Output 5" xfId="724" xr:uid="{00000000-0005-0000-0000-00008E430000}"/>
    <cellStyle name="Output 5 2" xfId="725" xr:uid="{00000000-0005-0000-0000-00008F430000}"/>
    <cellStyle name="Output 5 3" xfId="17415" xr:uid="{00000000-0005-0000-0000-000090430000}"/>
    <cellStyle name="Output 6" xfId="17416" xr:uid="{00000000-0005-0000-0000-000091430000}"/>
    <cellStyle name="Output 7" xfId="17417" xr:uid="{00000000-0005-0000-0000-000092430000}"/>
    <cellStyle name="Output 8" xfId="17418" xr:uid="{00000000-0005-0000-0000-000093430000}"/>
    <cellStyle name="Output 8 10" xfId="17419" xr:uid="{00000000-0005-0000-0000-000094430000}"/>
    <cellStyle name="Output 8 10 10" xfId="17420" xr:uid="{00000000-0005-0000-0000-000095430000}"/>
    <cellStyle name="Output 8 10 10 2" xfId="17421" xr:uid="{00000000-0005-0000-0000-000096430000}"/>
    <cellStyle name="Output 8 10 11" xfId="17422" xr:uid="{00000000-0005-0000-0000-000097430000}"/>
    <cellStyle name="Output 8 10 11 2" xfId="17423" xr:uid="{00000000-0005-0000-0000-000098430000}"/>
    <cellStyle name="Output 8 10 12" xfId="17424" xr:uid="{00000000-0005-0000-0000-000099430000}"/>
    <cellStyle name="Output 8 10 12 2" xfId="17425" xr:uid="{00000000-0005-0000-0000-00009A430000}"/>
    <cellStyle name="Output 8 10 13" xfId="17426" xr:uid="{00000000-0005-0000-0000-00009B430000}"/>
    <cellStyle name="Output 8 10 13 2" xfId="17427" xr:uid="{00000000-0005-0000-0000-00009C430000}"/>
    <cellStyle name="Output 8 10 14" xfId="17428" xr:uid="{00000000-0005-0000-0000-00009D430000}"/>
    <cellStyle name="Output 8 10 14 2" xfId="17429" xr:uid="{00000000-0005-0000-0000-00009E430000}"/>
    <cellStyle name="Output 8 10 15" xfId="17430" xr:uid="{00000000-0005-0000-0000-00009F430000}"/>
    <cellStyle name="Output 8 10 15 2" xfId="17431" xr:uid="{00000000-0005-0000-0000-0000A0430000}"/>
    <cellStyle name="Output 8 10 16" xfId="17432" xr:uid="{00000000-0005-0000-0000-0000A1430000}"/>
    <cellStyle name="Output 8 10 16 2" xfId="17433" xr:uid="{00000000-0005-0000-0000-0000A2430000}"/>
    <cellStyle name="Output 8 10 17" xfId="17434" xr:uid="{00000000-0005-0000-0000-0000A3430000}"/>
    <cellStyle name="Output 8 10 17 2" xfId="17435" xr:uid="{00000000-0005-0000-0000-0000A4430000}"/>
    <cellStyle name="Output 8 10 18" xfId="17436" xr:uid="{00000000-0005-0000-0000-0000A5430000}"/>
    <cellStyle name="Output 8 10 2" xfId="17437" xr:uid="{00000000-0005-0000-0000-0000A6430000}"/>
    <cellStyle name="Output 8 10 2 2" xfId="17438" xr:uid="{00000000-0005-0000-0000-0000A7430000}"/>
    <cellStyle name="Output 8 10 3" xfId="17439" xr:uid="{00000000-0005-0000-0000-0000A8430000}"/>
    <cellStyle name="Output 8 10 3 2" xfId="17440" xr:uid="{00000000-0005-0000-0000-0000A9430000}"/>
    <cellStyle name="Output 8 10 4" xfId="17441" xr:uid="{00000000-0005-0000-0000-0000AA430000}"/>
    <cellStyle name="Output 8 10 4 2" xfId="17442" xr:uid="{00000000-0005-0000-0000-0000AB430000}"/>
    <cellStyle name="Output 8 10 5" xfId="17443" xr:uid="{00000000-0005-0000-0000-0000AC430000}"/>
    <cellStyle name="Output 8 10 5 2" xfId="17444" xr:uid="{00000000-0005-0000-0000-0000AD430000}"/>
    <cellStyle name="Output 8 10 6" xfId="17445" xr:uid="{00000000-0005-0000-0000-0000AE430000}"/>
    <cellStyle name="Output 8 10 6 2" xfId="17446" xr:uid="{00000000-0005-0000-0000-0000AF430000}"/>
    <cellStyle name="Output 8 10 7" xfId="17447" xr:uid="{00000000-0005-0000-0000-0000B0430000}"/>
    <cellStyle name="Output 8 10 7 2" xfId="17448" xr:uid="{00000000-0005-0000-0000-0000B1430000}"/>
    <cellStyle name="Output 8 10 8" xfId="17449" xr:uid="{00000000-0005-0000-0000-0000B2430000}"/>
    <cellStyle name="Output 8 10 8 2" xfId="17450" xr:uid="{00000000-0005-0000-0000-0000B3430000}"/>
    <cellStyle name="Output 8 10 9" xfId="17451" xr:uid="{00000000-0005-0000-0000-0000B4430000}"/>
    <cellStyle name="Output 8 10 9 2" xfId="17452" xr:uid="{00000000-0005-0000-0000-0000B5430000}"/>
    <cellStyle name="Output 8 11" xfId="17453" xr:uid="{00000000-0005-0000-0000-0000B6430000}"/>
    <cellStyle name="Output 8 11 10" xfId="17454" xr:uid="{00000000-0005-0000-0000-0000B7430000}"/>
    <cellStyle name="Output 8 11 10 2" xfId="17455" xr:uid="{00000000-0005-0000-0000-0000B8430000}"/>
    <cellStyle name="Output 8 11 11" xfId="17456" xr:uid="{00000000-0005-0000-0000-0000B9430000}"/>
    <cellStyle name="Output 8 11 11 2" xfId="17457" xr:uid="{00000000-0005-0000-0000-0000BA430000}"/>
    <cellStyle name="Output 8 11 12" xfId="17458" xr:uid="{00000000-0005-0000-0000-0000BB430000}"/>
    <cellStyle name="Output 8 11 12 2" xfId="17459" xr:uid="{00000000-0005-0000-0000-0000BC430000}"/>
    <cellStyle name="Output 8 11 13" xfId="17460" xr:uid="{00000000-0005-0000-0000-0000BD430000}"/>
    <cellStyle name="Output 8 11 13 2" xfId="17461" xr:uid="{00000000-0005-0000-0000-0000BE430000}"/>
    <cellStyle name="Output 8 11 14" xfId="17462" xr:uid="{00000000-0005-0000-0000-0000BF430000}"/>
    <cellStyle name="Output 8 11 14 2" xfId="17463" xr:uid="{00000000-0005-0000-0000-0000C0430000}"/>
    <cellStyle name="Output 8 11 15" xfId="17464" xr:uid="{00000000-0005-0000-0000-0000C1430000}"/>
    <cellStyle name="Output 8 11 15 2" xfId="17465" xr:uid="{00000000-0005-0000-0000-0000C2430000}"/>
    <cellStyle name="Output 8 11 16" xfId="17466" xr:uid="{00000000-0005-0000-0000-0000C3430000}"/>
    <cellStyle name="Output 8 11 16 2" xfId="17467" xr:uid="{00000000-0005-0000-0000-0000C4430000}"/>
    <cellStyle name="Output 8 11 17" xfId="17468" xr:uid="{00000000-0005-0000-0000-0000C5430000}"/>
    <cellStyle name="Output 8 11 17 2" xfId="17469" xr:uid="{00000000-0005-0000-0000-0000C6430000}"/>
    <cellStyle name="Output 8 11 18" xfId="17470" xr:uid="{00000000-0005-0000-0000-0000C7430000}"/>
    <cellStyle name="Output 8 11 2" xfId="17471" xr:uid="{00000000-0005-0000-0000-0000C8430000}"/>
    <cellStyle name="Output 8 11 2 2" xfId="17472" xr:uid="{00000000-0005-0000-0000-0000C9430000}"/>
    <cellStyle name="Output 8 11 3" xfId="17473" xr:uid="{00000000-0005-0000-0000-0000CA430000}"/>
    <cellStyle name="Output 8 11 3 2" xfId="17474" xr:uid="{00000000-0005-0000-0000-0000CB430000}"/>
    <cellStyle name="Output 8 11 4" xfId="17475" xr:uid="{00000000-0005-0000-0000-0000CC430000}"/>
    <cellStyle name="Output 8 11 4 2" xfId="17476" xr:uid="{00000000-0005-0000-0000-0000CD430000}"/>
    <cellStyle name="Output 8 11 5" xfId="17477" xr:uid="{00000000-0005-0000-0000-0000CE430000}"/>
    <cellStyle name="Output 8 11 5 2" xfId="17478" xr:uid="{00000000-0005-0000-0000-0000CF430000}"/>
    <cellStyle name="Output 8 11 6" xfId="17479" xr:uid="{00000000-0005-0000-0000-0000D0430000}"/>
    <cellStyle name="Output 8 11 6 2" xfId="17480" xr:uid="{00000000-0005-0000-0000-0000D1430000}"/>
    <cellStyle name="Output 8 11 7" xfId="17481" xr:uid="{00000000-0005-0000-0000-0000D2430000}"/>
    <cellStyle name="Output 8 11 7 2" xfId="17482" xr:uid="{00000000-0005-0000-0000-0000D3430000}"/>
    <cellStyle name="Output 8 11 8" xfId="17483" xr:uid="{00000000-0005-0000-0000-0000D4430000}"/>
    <cellStyle name="Output 8 11 8 2" xfId="17484" xr:uid="{00000000-0005-0000-0000-0000D5430000}"/>
    <cellStyle name="Output 8 11 9" xfId="17485" xr:uid="{00000000-0005-0000-0000-0000D6430000}"/>
    <cellStyle name="Output 8 11 9 2" xfId="17486" xr:uid="{00000000-0005-0000-0000-0000D7430000}"/>
    <cellStyle name="Output 8 12" xfId="17487" xr:uid="{00000000-0005-0000-0000-0000D8430000}"/>
    <cellStyle name="Output 8 12 10" xfId="17488" xr:uid="{00000000-0005-0000-0000-0000D9430000}"/>
    <cellStyle name="Output 8 12 10 2" xfId="17489" xr:uid="{00000000-0005-0000-0000-0000DA430000}"/>
    <cellStyle name="Output 8 12 11" xfId="17490" xr:uid="{00000000-0005-0000-0000-0000DB430000}"/>
    <cellStyle name="Output 8 12 11 2" xfId="17491" xr:uid="{00000000-0005-0000-0000-0000DC430000}"/>
    <cellStyle name="Output 8 12 12" xfId="17492" xr:uid="{00000000-0005-0000-0000-0000DD430000}"/>
    <cellStyle name="Output 8 12 12 2" xfId="17493" xr:uid="{00000000-0005-0000-0000-0000DE430000}"/>
    <cellStyle name="Output 8 12 13" xfId="17494" xr:uid="{00000000-0005-0000-0000-0000DF430000}"/>
    <cellStyle name="Output 8 12 13 2" xfId="17495" xr:uid="{00000000-0005-0000-0000-0000E0430000}"/>
    <cellStyle name="Output 8 12 14" xfId="17496" xr:uid="{00000000-0005-0000-0000-0000E1430000}"/>
    <cellStyle name="Output 8 12 14 2" xfId="17497" xr:uid="{00000000-0005-0000-0000-0000E2430000}"/>
    <cellStyle name="Output 8 12 15" xfId="17498" xr:uid="{00000000-0005-0000-0000-0000E3430000}"/>
    <cellStyle name="Output 8 12 15 2" xfId="17499" xr:uid="{00000000-0005-0000-0000-0000E4430000}"/>
    <cellStyle name="Output 8 12 16" xfId="17500" xr:uid="{00000000-0005-0000-0000-0000E5430000}"/>
    <cellStyle name="Output 8 12 2" xfId="17501" xr:uid="{00000000-0005-0000-0000-0000E6430000}"/>
    <cellStyle name="Output 8 12 2 2" xfId="17502" xr:uid="{00000000-0005-0000-0000-0000E7430000}"/>
    <cellStyle name="Output 8 12 3" xfId="17503" xr:uid="{00000000-0005-0000-0000-0000E8430000}"/>
    <cellStyle name="Output 8 12 3 2" xfId="17504" xr:uid="{00000000-0005-0000-0000-0000E9430000}"/>
    <cellStyle name="Output 8 12 4" xfId="17505" xr:uid="{00000000-0005-0000-0000-0000EA430000}"/>
    <cellStyle name="Output 8 12 4 2" xfId="17506" xr:uid="{00000000-0005-0000-0000-0000EB430000}"/>
    <cellStyle name="Output 8 12 5" xfId="17507" xr:uid="{00000000-0005-0000-0000-0000EC430000}"/>
    <cellStyle name="Output 8 12 5 2" xfId="17508" xr:uid="{00000000-0005-0000-0000-0000ED430000}"/>
    <cellStyle name="Output 8 12 6" xfId="17509" xr:uid="{00000000-0005-0000-0000-0000EE430000}"/>
    <cellStyle name="Output 8 12 6 2" xfId="17510" xr:uid="{00000000-0005-0000-0000-0000EF430000}"/>
    <cellStyle name="Output 8 12 7" xfId="17511" xr:uid="{00000000-0005-0000-0000-0000F0430000}"/>
    <cellStyle name="Output 8 12 7 2" xfId="17512" xr:uid="{00000000-0005-0000-0000-0000F1430000}"/>
    <cellStyle name="Output 8 12 8" xfId="17513" xr:uid="{00000000-0005-0000-0000-0000F2430000}"/>
    <cellStyle name="Output 8 12 8 2" xfId="17514" xr:uid="{00000000-0005-0000-0000-0000F3430000}"/>
    <cellStyle name="Output 8 12 9" xfId="17515" xr:uid="{00000000-0005-0000-0000-0000F4430000}"/>
    <cellStyle name="Output 8 12 9 2" xfId="17516" xr:uid="{00000000-0005-0000-0000-0000F5430000}"/>
    <cellStyle name="Output 8 13" xfId="17517" xr:uid="{00000000-0005-0000-0000-0000F6430000}"/>
    <cellStyle name="Output 8 13 10" xfId="17518" xr:uid="{00000000-0005-0000-0000-0000F7430000}"/>
    <cellStyle name="Output 8 13 10 2" xfId="17519" xr:uid="{00000000-0005-0000-0000-0000F8430000}"/>
    <cellStyle name="Output 8 13 11" xfId="17520" xr:uid="{00000000-0005-0000-0000-0000F9430000}"/>
    <cellStyle name="Output 8 13 11 2" xfId="17521" xr:uid="{00000000-0005-0000-0000-0000FA430000}"/>
    <cellStyle name="Output 8 13 12" xfId="17522" xr:uid="{00000000-0005-0000-0000-0000FB430000}"/>
    <cellStyle name="Output 8 13 12 2" xfId="17523" xr:uid="{00000000-0005-0000-0000-0000FC430000}"/>
    <cellStyle name="Output 8 13 13" xfId="17524" xr:uid="{00000000-0005-0000-0000-0000FD430000}"/>
    <cellStyle name="Output 8 13 13 2" xfId="17525" xr:uid="{00000000-0005-0000-0000-0000FE430000}"/>
    <cellStyle name="Output 8 13 14" xfId="17526" xr:uid="{00000000-0005-0000-0000-0000FF430000}"/>
    <cellStyle name="Output 8 13 14 2" xfId="17527" xr:uid="{00000000-0005-0000-0000-000000440000}"/>
    <cellStyle name="Output 8 13 15" xfId="17528" xr:uid="{00000000-0005-0000-0000-000001440000}"/>
    <cellStyle name="Output 8 13 15 2" xfId="17529" xr:uid="{00000000-0005-0000-0000-000002440000}"/>
    <cellStyle name="Output 8 13 16" xfId="17530" xr:uid="{00000000-0005-0000-0000-000003440000}"/>
    <cellStyle name="Output 8 13 2" xfId="17531" xr:uid="{00000000-0005-0000-0000-000004440000}"/>
    <cellStyle name="Output 8 13 2 2" xfId="17532" xr:uid="{00000000-0005-0000-0000-000005440000}"/>
    <cellStyle name="Output 8 13 3" xfId="17533" xr:uid="{00000000-0005-0000-0000-000006440000}"/>
    <cellStyle name="Output 8 13 3 2" xfId="17534" xr:uid="{00000000-0005-0000-0000-000007440000}"/>
    <cellStyle name="Output 8 13 4" xfId="17535" xr:uid="{00000000-0005-0000-0000-000008440000}"/>
    <cellStyle name="Output 8 13 4 2" xfId="17536" xr:uid="{00000000-0005-0000-0000-000009440000}"/>
    <cellStyle name="Output 8 13 5" xfId="17537" xr:uid="{00000000-0005-0000-0000-00000A440000}"/>
    <cellStyle name="Output 8 13 5 2" xfId="17538" xr:uid="{00000000-0005-0000-0000-00000B440000}"/>
    <cellStyle name="Output 8 13 6" xfId="17539" xr:uid="{00000000-0005-0000-0000-00000C440000}"/>
    <cellStyle name="Output 8 13 6 2" xfId="17540" xr:uid="{00000000-0005-0000-0000-00000D440000}"/>
    <cellStyle name="Output 8 13 7" xfId="17541" xr:uid="{00000000-0005-0000-0000-00000E440000}"/>
    <cellStyle name="Output 8 13 7 2" xfId="17542" xr:uid="{00000000-0005-0000-0000-00000F440000}"/>
    <cellStyle name="Output 8 13 8" xfId="17543" xr:uid="{00000000-0005-0000-0000-000010440000}"/>
    <cellStyle name="Output 8 13 8 2" xfId="17544" xr:uid="{00000000-0005-0000-0000-000011440000}"/>
    <cellStyle name="Output 8 13 9" xfId="17545" xr:uid="{00000000-0005-0000-0000-000012440000}"/>
    <cellStyle name="Output 8 13 9 2" xfId="17546" xr:uid="{00000000-0005-0000-0000-000013440000}"/>
    <cellStyle name="Output 8 14" xfId="17547" xr:uid="{00000000-0005-0000-0000-000014440000}"/>
    <cellStyle name="Output 8 14 10" xfId="17548" xr:uid="{00000000-0005-0000-0000-000015440000}"/>
    <cellStyle name="Output 8 14 10 2" xfId="17549" xr:uid="{00000000-0005-0000-0000-000016440000}"/>
    <cellStyle name="Output 8 14 11" xfId="17550" xr:uid="{00000000-0005-0000-0000-000017440000}"/>
    <cellStyle name="Output 8 14 11 2" xfId="17551" xr:uid="{00000000-0005-0000-0000-000018440000}"/>
    <cellStyle name="Output 8 14 12" xfId="17552" xr:uid="{00000000-0005-0000-0000-000019440000}"/>
    <cellStyle name="Output 8 14 12 2" xfId="17553" xr:uid="{00000000-0005-0000-0000-00001A440000}"/>
    <cellStyle name="Output 8 14 13" xfId="17554" xr:uid="{00000000-0005-0000-0000-00001B440000}"/>
    <cellStyle name="Output 8 14 13 2" xfId="17555" xr:uid="{00000000-0005-0000-0000-00001C440000}"/>
    <cellStyle name="Output 8 14 14" xfId="17556" xr:uid="{00000000-0005-0000-0000-00001D440000}"/>
    <cellStyle name="Output 8 14 14 2" xfId="17557" xr:uid="{00000000-0005-0000-0000-00001E440000}"/>
    <cellStyle name="Output 8 14 15" xfId="17558" xr:uid="{00000000-0005-0000-0000-00001F440000}"/>
    <cellStyle name="Output 8 14 2" xfId="17559" xr:uid="{00000000-0005-0000-0000-000020440000}"/>
    <cellStyle name="Output 8 14 2 2" xfId="17560" xr:uid="{00000000-0005-0000-0000-000021440000}"/>
    <cellStyle name="Output 8 14 3" xfId="17561" xr:uid="{00000000-0005-0000-0000-000022440000}"/>
    <cellStyle name="Output 8 14 3 2" xfId="17562" xr:uid="{00000000-0005-0000-0000-000023440000}"/>
    <cellStyle name="Output 8 14 4" xfId="17563" xr:uid="{00000000-0005-0000-0000-000024440000}"/>
    <cellStyle name="Output 8 14 4 2" xfId="17564" xr:uid="{00000000-0005-0000-0000-000025440000}"/>
    <cellStyle name="Output 8 14 5" xfId="17565" xr:uid="{00000000-0005-0000-0000-000026440000}"/>
    <cellStyle name="Output 8 14 5 2" xfId="17566" xr:uid="{00000000-0005-0000-0000-000027440000}"/>
    <cellStyle name="Output 8 14 6" xfId="17567" xr:uid="{00000000-0005-0000-0000-000028440000}"/>
    <cellStyle name="Output 8 14 6 2" xfId="17568" xr:uid="{00000000-0005-0000-0000-000029440000}"/>
    <cellStyle name="Output 8 14 7" xfId="17569" xr:uid="{00000000-0005-0000-0000-00002A440000}"/>
    <cellStyle name="Output 8 14 7 2" xfId="17570" xr:uid="{00000000-0005-0000-0000-00002B440000}"/>
    <cellStyle name="Output 8 14 8" xfId="17571" xr:uid="{00000000-0005-0000-0000-00002C440000}"/>
    <cellStyle name="Output 8 14 8 2" xfId="17572" xr:uid="{00000000-0005-0000-0000-00002D440000}"/>
    <cellStyle name="Output 8 14 9" xfId="17573" xr:uid="{00000000-0005-0000-0000-00002E440000}"/>
    <cellStyle name="Output 8 14 9 2" xfId="17574" xr:uid="{00000000-0005-0000-0000-00002F440000}"/>
    <cellStyle name="Output 8 15" xfId="17575" xr:uid="{00000000-0005-0000-0000-000030440000}"/>
    <cellStyle name="Output 8 15 2" xfId="17576" xr:uid="{00000000-0005-0000-0000-000031440000}"/>
    <cellStyle name="Output 8 16" xfId="17577" xr:uid="{00000000-0005-0000-0000-000032440000}"/>
    <cellStyle name="Output 8 16 2" xfId="17578" xr:uid="{00000000-0005-0000-0000-000033440000}"/>
    <cellStyle name="Output 8 17" xfId="17579" xr:uid="{00000000-0005-0000-0000-000034440000}"/>
    <cellStyle name="Output 8 17 2" xfId="17580" xr:uid="{00000000-0005-0000-0000-000035440000}"/>
    <cellStyle name="Output 8 18" xfId="17581" xr:uid="{00000000-0005-0000-0000-000036440000}"/>
    <cellStyle name="Output 8 18 2" xfId="17582" xr:uid="{00000000-0005-0000-0000-000037440000}"/>
    <cellStyle name="Output 8 19" xfId="17583" xr:uid="{00000000-0005-0000-0000-000038440000}"/>
    <cellStyle name="Output 8 19 2" xfId="17584" xr:uid="{00000000-0005-0000-0000-000039440000}"/>
    <cellStyle name="Output 8 2" xfId="17585" xr:uid="{00000000-0005-0000-0000-00003A440000}"/>
    <cellStyle name="Output 8 2 10" xfId="17586" xr:uid="{00000000-0005-0000-0000-00003B440000}"/>
    <cellStyle name="Output 8 2 10 10" xfId="17587" xr:uid="{00000000-0005-0000-0000-00003C440000}"/>
    <cellStyle name="Output 8 2 10 10 2" xfId="17588" xr:uid="{00000000-0005-0000-0000-00003D440000}"/>
    <cellStyle name="Output 8 2 10 11" xfId="17589" xr:uid="{00000000-0005-0000-0000-00003E440000}"/>
    <cellStyle name="Output 8 2 10 11 2" xfId="17590" xr:uid="{00000000-0005-0000-0000-00003F440000}"/>
    <cellStyle name="Output 8 2 10 12" xfId="17591" xr:uid="{00000000-0005-0000-0000-000040440000}"/>
    <cellStyle name="Output 8 2 10 12 2" xfId="17592" xr:uid="{00000000-0005-0000-0000-000041440000}"/>
    <cellStyle name="Output 8 2 10 13" xfId="17593" xr:uid="{00000000-0005-0000-0000-000042440000}"/>
    <cellStyle name="Output 8 2 10 13 2" xfId="17594" xr:uid="{00000000-0005-0000-0000-000043440000}"/>
    <cellStyle name="Output 8 2 10 14" xfId="17595" xr:uid="{00000000-0005-0000-0000-000044440000}"/>
    <cellStyle name="Output 8 2 10 14 2" xfId="17596" xr:uid="{00000000-0005-0000-0000-000045440000}"/>
    <cellStyle name="Output 8 2 10 15" xfId="17597" xr:uid="{00000000-0005-0000-0000-000046440000}"/>
    <cellStyle name="Output 8 2 10 15 2" xfId="17598" xr:uid="{00000000-0005-0000-0000-000047440000}"/>
    <cellStyle name="Output 8 2 10 16" xfId="17599" xr:uid="{00000000-0005-0000-0000-000048440000}"/>
    <cellStyle name="Output 8 2 10 16 2" xfId="17600" xr:uid="{00000000-0005-0000-0000-000049440000}"/>
    <cellStyle name="Output 8 2 10 17" xfId="17601" xr:uid="{00000000-0005-0000-0000-00004A440000}"/>
    <cellStyle name="Output 8 2 10 17 2" xfId="17602" xr:uid="{00000000-0005-0000-0000-00004B440000}"/>
    <cellStyle name="Output 8 2 10 18" xfId="17603" xr:uid="{00000000-0005-0000-0000-00004C440000}"/>
    <cellStyle name="Output 8 2 10 2" xfId="17604" xr:uid="{00000000-0005-0000-0000-00004D440000}"/>
    <cellStyle name="Output 8 2 10 2 2" xfId="17605" xr:uid="{00000000-0005-0000-0000-00004E440000}"/>
    <cellStyle name="Output 8 2 10 3" xfId="17606" xr:uid="{00000000-0005-0000-0000-00004F440000}"/>
    <cellStyle name="Output 8 2 10 3 2" xfId="17607" xr:uid="{00000000-0005-0000-0000-000050440000}"/>
    <cellStyle name="Output 8 2 10 4" xfId="17608" xr:uid="{00000000-0005-0000-0000-000051440000}"/>
    <cellStyle name="Output 8 2 10 4 2" xfId="17609" xr:uid="{00000000-0005-0000-0000-000052440000}"/>
    <cellStyle name="Output 8 2 10 5" xfId="17610" xr:uid="{00000000-0005-0000-0000-000053440000}"/>
    <cellStyle name="Output 8 2 10 5 2" xfId="17611" xr:uid="{00000000-0005-0000-0000-000054440000}"/>
    <cellStyle name="Output 8 2 10 6" xfId="17612" xr:uid="{00000000-0005-0000-0000-000055440000}"/>
    <cellStyle name="Output 8 2 10 6 2" xfId="17613" xr:uid="{00000000-0005-0000-0000-000056440000}"/>
    <cellStyle name="Output 8 2 10 7" xfId="17614" xr:uid="{00000000-0005-0000-0000-000057440000}"/>
    <cellStyle name="Output 8 2 10 7 2" xfId="17615" xr:uid="{00000000-0005-0000-0000-000058440000}"/>
    <cellStyle name="Output 8 2 10 8" xfId="17616" xr:uid="{00000000-0005-0000-0000-000059440000}"/>
    <cellStyle name="Output 8 2 10 8 2" xfId="17617" xr:uid="{00000000-0005-0000-0000-00005A440000}"/>
    <cellStyle name="Output 8 2 10 9" xfId="17618" xr:uid="{00000000-0005-0000-0000-00005B440000}"/>
    <cellStyle name="Output 8 2 10 9 2" xfId="17619" xr:uid="{00000000-0005-0000-0000-00005C440000}"/>
    <cellStyle name="Output 8 2 11" xfId="17620" xr:uid="{00000000-0005-0000-0000-00005D440000}"/>
    <cellStyle name="Output 8 2 11 10" xfId="17621" xr:uid="{00000000-0005-0000-0000-00005E440000}"/>
    <cellStyle name="Output 8 2 11 10 2" xfId="17622" xr:uid="{00000000-0005-0000-0000-00005F440000}"/>
    <cellStyle name="Output 8 2 11 11" xfId="17623" xr:uid="{00000000-0005-0000-0000-000060440000}"/>
    <cellStyle name="Output 8 2 11 11 2" xfId="17624" xr:uid="{00000000-0005-0000-0000-000061440000}"/>
    <cellStyle name="Output 8 2 11 12" xfId="17625" xr:uid="{00000000-0005-0000-0000-000062440000}"/>
    <cellStyle name="Output 8 2 11 12 2" xfId="17626" xr:uid="{00000000-0005-0000-0000-000063440000}"/>
    <cellStyle name="Output 8 2 11 13" xfId="17627" xr:uid="{00000000-0005-0000-0000-000064440000}"/>
    <cellStyle name="Output 8 2 11 13 2" xfId="17628" xr:uid="{00000000-0005-0000-0000-000065440000}"/>
    <cellStyle name="Output 8 2 11 14" xfId="17629" xr:uid="{00000000-0005-0000-0000-000066440000}"/>
    <cellStyle name="Output 8 2 11 14 2" xfId="17630" xr:uid="{00000000-0005-0000-0000-000067440000}"/>
    <cellStyle name="Output 8 2 11 15" xfId="17631" xr:uid="{00000000-0005-0000-0000-000068440000}"/>
    <cellStyle name="Output 8 2 11 15 2" xfId="17632" xr:uid="{00000000-0005-0000-0000-000069440000}"/>
    <cellStyle name="Output 8 2 11 16" xfId="17633" xr:uid="{00000000-0005-0000-0000-00006A440000}"/>
    <cellStyle name="Output 8 2 11 2" xfId="17634" xr:uid="{00000000-0005-0000-0000-00006B440000}"/>
    <cellStyle name="Output 8 2 11 2 2" xfId="17635" xr:uid="{00000000-0005-0000-0000-00006C440000}"/>
    <cellStyle name="Output 8 2 11 3" xfId="17636" xr:uid="{00000000-0005-0000-0000-00006D440000}"/>
    <cellStyle name="Output 8 2 11 3 2" xfId="17637" xr:uid="{00000000-0005-0000-0000-00006E440000}"/>
    <cellStyle name="Output 8 2 11 4" xfId="17638" xr:uid="{00000000-0005-0000-0000-00006F440000}"/>
    <cellStyle name="Output 8 2 11 4 2" xfId="17639" xr:uid="{00000000-0005-0000-0000-000070440000}"/>
    <cellStyle name="Output 8 2 11 5" xfId="17640" xr:uid="{00000000-0005-0000-0000-000071440000}"/>
    <cellStyle name="Output 8 2 11 5 2" xfId="17641" xr:uid="{00000000-0005-0000-0000-000072440000}"/>
    <cellStyle name="Output 8 2 11 6" xfId="17642" xr:uid="{00000000-0005-0000-0000-000073440000}"/>
    <cellStyle name="Output 8 2 11 6 2" xfId="17643" xr:uid="{00000000-0005-0000-0000-000074440000}"/>
    <cellStyle name="Output 8 2 11 7" xfId="17644" xr:uid="{00000000-0005-0000-0000-000075440000}"/>
    <cellStyle name="Output 8 2 11 7 2" xfId="17645" xr:uid="{00000000-0005-0000-0000-000076440000}"/>
    <cellStyle name="Output 8 2 11 8" xfId="17646" xr:uid="{00000000-0005-0000-0000-000077440000}"/>
    <cellStyle name="Output 8 2 11 8 2" xfId="17647" xr:uid="{00000000-0005-0000-0000-000078440000}"/>
    <cellStyle name="Output 8 2 11 9" xfId="17648" xr:uid="{00000000-0005-0000-0000-000079440000}"/>
    <cellStyle name="Output 8 2 11 9 2" xfId="17649" xr:uid="{00000000-0005-0000-0000-00007A440000}"/>
    <cellStyle name="Output 8 2 12" xfId="17650" xr:uid="{00000000-0005-0000-0000-00007B440000}"/>
    <cellStyle name="Output 8 2 12 10" xfId="17651" xr:uid="{00000000-0005-0000-0000-00007C440000}"/>
    <cellStyle name="Output 8 2 12 10 2" xfId="17652" xr:uid="{00000000-0005-0000-0000-00007D440000}"/>
    <cellStyle name="Output 8 2 12 11" xfId="17653" xr:uid="{00000000-0005-0000-0000-00007E440000}"/>
    <cellStyle name="Output 8 2 12 11 2" xfId="17654" xr:uid="{00000000-0005-0000-0000-00007F440000}"/>
    <cellStyle name="Output 8 2 12 12" xfId="17655" xr:uid="{00000000-0005-0000-0000-000080440000}"/>
    <cellStyle name="Output 8 2 12 12 2" xfId="17656" xr:uid="{00000000-0005-0000-0000-000081440000}"/>
    <cellStyle name="Output 8 2 12 13" xfId="17657" xr:uid="{00000000-0005-0000-0000-000082440000}"/>
    <cellStyle name="Output 8 2 12 13 2" xfId="17658" xr:uid="{00000000-0005-0000-0000-000083440000}"/>
    <cellStyle name="Output 8 2 12 14" xfId="17659" xr:uid="{00000000-0005-0000-0000-000084440000}"/>
    <cellStyle name="Output 8 2 12 14 2" xfId="17660" xr:uid="{00000000-0005-0000-0000-000085440000}"/>
    <cellStyle name="Output 8 2 12 15" xfId="17661" xr:uid="{00000000-0005-0000-0000-000086440000}"/>
    <cellStyle name="Output 8 2 12 15 2" xfId="17662" xr:uid="{00000000-0005-0000-0000-000087440000}"/>
    <cellStyle name="Output 8 2 12 16" xfId="17663" xr:uid="{00000000-0005-0000-0000-000088440000}"/>
    <cellStyle name="Output 8 2 12 2" xfId="17664" xr:uid="{00000000-0005-0000-0000-000089440000}"/>
    <cellStyle name="Output 8 2 12 2 2" xfId="17665" xr:uid="{00000000-0005-0000-0000-00008A440000}"/>
    <cellStyle name="Output 8 2 12 3" xfId="17666" xr:uid="{00000000-0005-0000-0000-00008B440000}"/>
    <cellStyle name="Output 8 2 12 3 2" xfId="17667" xr:uid="{00000000-0005-0000-0000-00008C440000}"/>
    <cellStyle name="Output 8 2 12 4" xfId="17668" xr:uid="{00000000-0005-0000-0000-00008D440000}"/>
    <cellStyle name="Output 8 2 12 4 2" xfId="17669" xr:uid="{00000000-0005-0000-0000-00008E440000}"/>
    <cellStyle name="Output 8 2 12 5" xfId="17670" xr:uid="{00000000-0005-0000-0000-00008F440000}"/>
    <cellStyle name="Output 8 2 12 5 2" xfId="17671" xr:uid="{00000000-0005-0000-0000-000090440000}"/>
    <cellStyle name="Output 8 2 12 6" xfId="17672" xr:uid="{00000000-0005-0000-0000-000091440000}"/>
    <cellStyle name="Output 8 2 12 6 2" xfId="17673" xr:uid="{00000000-0005-0000-0000-000092440000}"/>
    <cellStyle name="Output 8 2 12 7" xfId="17674" xr:uid="{00000000-0005-0000-0000-000093440000}"/>
    <cellStyle name="Output 8 2 12 7 2" xfId="17675" xr:uid="{00000000-0005-0000-0000-000094440000}"/>
    <cellStyle name="Output 8 2 12 8" xfId="17676" xr:uid="{00000000-0005-0000-0000-000095440000}"/>
    <cellStyle name="Output 8 2 12 8 2" xfId="17677" xr:uid="{00000000-0005-0000-0000-000096440000}"/>
    <cellStyle name="Output 8 2 12 9" xfId="17678" xr:uid="{00000000-0005-0000-0000-000097440000}"/>
    <cellStyle name="Output 8 2 12 9 2" xfId="17679" xr:uid="{00000000-0005-0000-0000-000098440000}"/>
    <cellStyle name="Output 8 2 13" xfId="17680" xr:uid="{00000000-0005-0000-0000-000099440000}"/>
    <cellStyle name="Output 8 2 13 10" xfId="17681" xr:uid="{00000000-0005-0000-0000-00009A440000}"/>
    <cellStyle name="Output 8 2 13 10 2" xfId="17682" xr:uid="{00000000-0005-0000-0000-00009B440000}"/>
    <cellStyle name="Output 8 2 13 11" xfId="17683" xr:uid="{00000000-0005-0000-0000-00009C440000}"/>
    <cellStyle name="Output 8 2 13 11 2" xfId="17684" xr:uid="{00000000-0005-0000-0000-00009D440000}"/>
    <cellStyle name="Output 8 2 13 12" xfId="17685" xr:uid="{00000000-0005-0000-0000-00009E440000}"/>
    <cellStyle name="Output 8 2 13 12 2" xfId="17686" xr:uid="{00000000-0005-0000-0000-00009F440000}"/>
    <cellStyle name="Output 8 2 13 13" xfId="17687" xr:uid="{00000000-0005-0000-0000-0000A0440000}"/>
    <cellStyle name="Output 8 2 13 13 2" xfId="17688" xr:uid="{00000000-0005-0000-0000-0000A1440000}"/>
    <cellStyle name="Output 8 2 13 14" xfId="17689" xr:uid="{00000000-0005-0000-0000-0000A2440000}"/>
    <cellStyle name="Output 8 2 13 14 2" xfId="17690" xr:uid="{00000000-0005-0000-0000-0000A3440000}"/>
    <cellStyle name="Output 8 2 13 15" xfId="17691" xr:uid="{00000000-0005-0000-0000-0000A4440000}"/>
    <cellStyle name="Output 8 2 13 2" xfId="17692" xr:uid="{00000000-0005-0000-0000-0000A5440000}"/>
    <cellStyle name="Output 8 2 13 2 2" xfId="17693" xr:uid="{00000000-0005-0000-0000-0000A6440000}"/>
    <cellStyle name="Output 8 2 13 3" xfId="17694" xr:uid="{00000000-0005-0000-0000-0000A7440000}"/>
    <cellStyle name="Output 8 2 13 3 2" xfId="17695" xr:uid="{00000000-0005-0000-0000-0000A8440000}"/>
    <cellStyle name="Output 8 2 13 4" xfId="17696" xr:uid="{00000000-0005-0000-0000-0000A9440000}"/>
    <cellStyle name="Output 8 2 13 4 2" xfId="17697" xr:uid="{00000000-0005-0000-0000-0000AA440000}"/>
    <cellStyle name="Output 8 2 13 5" xfId="17698" xr:uid="{00000000-0005-0000-0000-0000AB440000}"/>
    <cellStyle name="Output 8 2 13 5 2" xfId="17699" xr:uid="{00000000-0005-0000-0000-0000AC440000}"/>
    <cellStyle name="Output 8 2 13 6" xfId="17700" xr:uid="{00000000-0005-0000-0000-0000AD440000}"/>
    <cellStyle name="Output 8 2 13 6 2" xfId="17701" xr:uid="{00000000-0005-0000-0000-0000AE440000}"/>
    <cellStyle name="Output 8 2 13 7" xfId="17702" xr:uid="{00000000-0005-0000-0000-0000AF440000}"/>
    <cellStyle name="Output 8 2 13 7 2" xfId="17703" xr:uid="{00000000-0005-0000-0000-0000B0440000}"/>
    <cellStyle name="Output 8 2 13 8" xfId="17704" xr:uid="{00000000-0005-0000-0000-0000B1440000}"/>
    <cellStyle name="Output 8 2 13 8 2" xfId="17705" xr:uid="{00000000-0005-0000-0000-0000B2440000}"/>
    <cellStyle name="Output 8 2 13 9" xfId="17706" xr:uid="{00000000-0005-0000-0000-0000B3440000}"/>
    <cellStyle name="Output 8 2 13 9 2" xfId="17707" xr:uid="{00000000-0005-0000-0000-0000B4440000}"/>
    <cellStyle name="Output 8 2 14" xfId="17708" xr:uid="{00000000-0005-0000-0000-0000B5440000}"/>
    <cellStyle name="Output 8 2 14 2" xfId="17709" xr:uid="{00000000-0005-0000-0000-0000B6440000}"/>
    <cellStyle name="Output 8 2 15" xfId="17710" xr:uid="{00000000-0005-0000-0000-0000B7440000}"/>
    <cellStyle name="Output 8 2 15 2" xfId="17711" xr:uid="{00000000-0005-0000-0000-0000B8440000}"/>
    <cellStyle name="Output 8 2 16" xfId="17712" xr:uid="{00000000-0005-0000-0000-0000B9440000}"/>
    <cellStyle name="Output 8 2 16 2" xfId="17713" xr:uid="{00000000-0005-0000-0000-0000BA440000}"/>
    <cellStyle name="Output 8 2 17" xfId="17714" xr:uid="{00000000-0005-0000-0000-0000BB440000}"/>
    <cellStyle name="Output 8 2 17 2" xfId="17715" xr:uid="{00000000-0005-0000-0000-0000BC440000}"/>
    <cellStyle name="Output 8 2 18" xfId="17716" xr:uid="{00000000-0005-0000-0000-0000BD440000}"/>
    <cellStyle name="Output 8 2 18 2" xfId="17717" xr:uid="{00000000-0005-0000-0000-0000BE440000}"/>
    <cellStyle name="Output 8 2 19" xfId="17718" xr:uid="{00000000-0005-0000-0000-0000BF440000}"/>
    <cellStyle name="Output 8 2 19 2" xfId="17719" xr:uid="{00000000-0005-0000-0000-0000C0440000}"/>
    <cellStyle name="Output 8 2 2" xfId="17720" xr:uid="{00000000-0005-0000-0000-0000C1440000}"/>
    <cellStyle name="Output 8 2 2 10" xfId="17721" xr:uid="{00000000-0005-0000-0000-0000C2440000}"/>
    <cellStyle name="Output 8 2 2 10 2" xfId="17722" xr:uid="{00000000-0005-0000-0000-0000C3440000}"/>
    <cellStyle name="Output 8 2 2 11" xfId="17723" xr:uid="{00000000-0005-0000-0000-0000C4440000}"/>
    <cellStyle name="Output 8 2 2 11 2" xfId="17724" xr:uid="{00000000-0005-0000-0000-0000C5440000}"/>
    <cellStyle name="Output 8 2 2 12" xfId="17725" xr:uid="{00000000-0005-0000-0000-0000C6440000}"/>
    <cellStyle name="Output 8 2 2 12 2" xfId="17726" xr:uid="{00000000-0005-0000-0000-0000C7440000}"/>
    <cellStyle name="Output 8 2 2 13" xfId="17727" xr:uid="{00000000-0005-0000-0000-0000C8440000}"/>
    <cellStyle name="Output 8 2 2 13 2" xfId="17728" xr:uid="{00000000-0005-0000-0000-0000C9440000}"/>
    <cellStyle name="Output 8 2 2 14" xfId="17729" xr:uid="{00000000-0005-0000-0000-0000CA440000}"/>
    <cellStyle name="Output 8 2 2 14 2" xfId="17730" xr:uid="{00000000-0005-0000-0000-0000CB440000}"/>
    <cellStyle name="Output 8 2 2 15" xfId="17731" xr:uid="{00000000-0005-0000-0000-0000CC440000}"/>
    <cellStyle name="Output 8 2 2 15 2" xfId="17732" xr:uid="{00000000-0005-0000-0000-0000CD440000}"/>
    <cellStyle name="Output 8 2 2 16" xfId="17733" xr:uid="{00000000-0005-0000-0000-0000CE440000}"/>
    <cellStyle name="Output 8 2 2 16 2" xfId="17734" xr:uid="{00000000-0005-0000-0000-0000CF440000}"/>
    <cellStyle name="Output 8 2 2 17" xfId="17735" xr:uid="{00000000-0005-0000-0000-0000D0440000}"/>
    <cellStyle name="Output 8 2 2 17 2" xfId="17736" xr:uid="{00000000-0005-0000-0000-0000D1440000}"/>
    <cellStyle name="Output 8 2 2 18" xfId="17737" xr:uid="{00000000-0005-0000-0000-0000D2440000}"/>
    <cellStyle name="Output 8 2 2 18 2" xfId="17738" xr:uid="{00000000-0005-0000-0000-0000D3440000}"/>
    <cellStyle name="Output 8 2 2 19" xfId="17739" xr:uid="{00000000-0005-0000-0000-0000D4440000}"/>
    <cellStyle name="Output 8 2 2 19 2" xfId="17740" xr:uid="{00000000-0005-0000-0000-0000D5440000}"/>
    <cellStyle name="Output 8 2 2 2" xfId="17741" xr:uid="{00000000-0005-0000-0000-0000D6440000}"/>
    <cellStyle name="Output 8 2 2 2 10" xfId="17742" xr:uid="{00000000-0005-0000-0000-0000D7440000}"/>
    <cellStyle name="Output 8 2 2 2 10 2" xfId="17743" xr:uid="{00000000-0005-0000-0000-0000D8440000}"/>
    <cellStyle name="Output 8 2 2 2 11" xfId="17744" xr:uid="{00000000-0005-0000-0000-0000D9440000}"/>
    <cellStyle name="Output 8 2 2 2 11 2" xfId="17745" xr:uid="{00000000-0005-0000-0000-0000DA440000}"/>
    <cellStyle name="Output 8 2 2 2 12" xfId="17746" xr:uid="{00000000-0005-0000-0000-0000DB440000}"/>
    <cellStyle name="Output 8 2 2 2 12 2" xfId="17747" xr:uid="{00000000-0005-0000-0000-0000DC440000}"/>
    <cellStyle name="Output 8 2 2 2 13" xfId="17748" xr:uid="{00000000-0005-0000-0000-0000DD440000}"/>
    <cellStyle name="Output 8 2 2 2 13 2" xfId="17749" xr:uid="{00000000-0005-0000-0000-0000DE440000}"/>
    <cellStyle name="Output 8 2 2 2 14" xfId="17750" xr:uid="{00000000-0005-0000-0000-0000DF440000}"/>
    <cellStyle name="Output 8 2 2 2 14 2" xfId="17751" xr:uid="{00000000-0005-0000-0000-0000E0440000}"/>
    <cellStyle name="Output 8 2 2 2 15" xfId="17752" xr:uid="{00000000-0005-0000-0000-0000E1440000}"/>
    <cellStyle name="Output 8 2 2 2 15 2" xfId="17753" xr:uid="{00000000-0005-0000-0000-0000E2440000}"/>
    <cellStyle name="Output 8 2 2 2 16" xfId="17754" xr:uid="{00000000-0005-0000-0000-0000E3440000}"/>
    <cellStyle name="Output 8 2 2 2 16 2" xfId="17755" xr:uid="{00000000-0005-0000-0000-0000E4440000}"/>
    <cellStyle name="Output 8 2 2 2 17" xfId="17756" xr:uid="{00000000-0005-0000-0000-0000E5440000}"/>
    <cellStyle name="Output 8 2 2 2 17 2" xfId="17757" xr:uid="{00000000-0005-0000-0000-0000E6440000}"/>
    <cellStyle name="Output 8 2 2 2 18" xfId="17758" xr:uid="{00000000-0005-0000-0000-0000E7440000}"/>
    <cellStyle name="Output 8 2 2 2 18 2" xfId="17759" xr:uid="{00000000-0005-0000-0000-0000E8440000}"/>
    <cellStyle name="Output 8 2 2 2 19" xfId="17760" xr:uid="{00000000-0005-0000-0000-0000E9440000}"/>
    <cellStyle name="Output 8 2 2 2 2" xfId="17761" xr:uid="{00000000-0005-0000-0000-0000EA440000}"/>
    <cellStyle name="Output 8 2 2 2 2 2" xfId="17762" xr:uid="{00000000-0005-0000-0000-0000EB440000}"/>
    <cellStyle name="Output 8 2 2 2 3" xfId="17763" xr:uid="{00000000-0005-0000-0000-0000EC440000}"/>
    <cellStyle name="Output 8 2 2 2 3 2" xfId="17764" xr:uid="{00000000-0005-0000-0000-0000ED440000}"/>
    <cellStyle name="Output 8 2 2 2 4" xfId="17765" xr:uid="{00000000-0005-0000-0000-0000EE440000}"/>
    <cellStyle name="Output 8 2 2 2 4 2" xfId="17766" xr:uid="{00000000-0005-0000-0000-0000EF440000}"/>
    <cellStyle name="Output 8 2 2 2 5" xfId="17767" xr:uid="{00000000-0005-0000-0000-0000F0440000}"/>
    <cellStyle name="Output 8 2 2 2 5 2" xfId="17768" xr:uid="{00000000-0005-0000-0000-0000F1440000}"/>
    <cellStyle name="Output 8 2 2 2 6" xfId="17769" xr:uid="{00000000-0005-0000-0000-0000F2440000}"/>
    <cellStyle name="Output 8 2 2 2 6 2" xfId="17770" xr:uid="{00000000-0005-0000-0000-0000F3440000}"/>
    <cellStyle name="Output 8 2 2 2 7" xfId="17771" xr:uid="{00000000-0005-0000-0000-0000F4440000}"/>
    <cellStyle name="Output 8 2 2 2 7 2" xfId="17772" xr:uid="{00000000-0005-0000-0000-0000F5440000}"/>
    <cellStyle name="Output 8 2 2 2 8" xfId="17773" xr:uid="{00000000-0005-0000-0000-0000F6440000}"/>
    <cellStyle name="Output 8 2 2 2 8 2" xfId="17774" xr:uid="{00000000-0005-0000-0000-0000F7440000}"/>
    <cellStyle name="Output 8 2 2 2 9" xfId="17775" xr:uid="{00000000-0005-0000-0000-0000F8440000}"/>
    <cellStyle name="Output 8 2 2 2 9 2" xfId="17776" xr:uid="{00000000-0005-0000-0000-0000F9440000}"/>
    <cellStyle name="Output 8 2 2 20" xfId="17777" xr:uid="{00000000-0005-0000-0000-0000FA440000}"/>
    <cellStyle name="Output 8 2 2 3" xfId="17778" xr:uid="{00000000-0005-0000-0000-0000FB440000}"/>
    <cellStyle name="Output 8 2 2 3 10" xfId="17779" xr:uid="{00000000-0005-0000-0000-0000FC440000}"/>
    <cellStyle name="Output 8 2 2 3 10 2" xfId="17780" xr:uid="{00000000-0005-0000-0000-0000FD440000}"/>
    <cellStyle name="Output 8 2 2 3 11" xfId="17781" xr:uid="{00000000-0005-0000-0000-0000FE440000}"/>
    <cellStyle name="Output 8 2 2 3 11 2" xfId="17782" xr:uid="{00000000-0005-0000-0000-0000FF440000}"/>
    <cellStyle name="Output 8 2 2 3 12" xfId="17783" xr:uid="{00000000-0005-0000-0000-000000450000}"/>
    <cellStyle name="Output 8 2 2 3 12 2" xfId="17784" xr:uid="{00000000-0005-0000-0000-000001450000}"/>
    <cellStyle name="Output 8 2 2 3 13" xfId="17785" xr:uid="{00000000-0005-0000-0000-000002450000}"/>
    <cellStyle name="Output 8 2 2 3 13 2" xfId="17786" xr:uid="{00000000-0005-0000-0000-000003450000}"/>
    <cellStyle name="Output 8 2 2 3 14" xfId="17787" xr:uid="{00000000-0005-0000-0000-000004450000}"/>
    <cellStyle name="Output 8 2 2 3 14 2" xfId="17788" xr:uid="{00000000-0005-0000-0000-000005450000}"/>
    <cellStyle name="Output 8 2 2 3 15" xfId="17789" xr:uid="{00000000-0005-0000-0000-000006450000}"/>
    <cellStyle name="Output 8 2 2 3 15 2" xfId="17790" xr:uid="{00000000-0005-0000-0000-000007450000}"/>
    <cellStyle name="Output 8 2 2 3 16" xfId="17791" xr:uid="{00000000-0005-0000-0000-000008450000}"/>
    <cellStyle name="Output 8 2 2 3 16 2" xfId="17792" xr:uid="{00000000-0005-0000-0000-000009450000}"/>
    <cellStyle name="Output 8 2 2 3 17" xfId="17793" xr:uid="{00000000-0005-0000-0000-00000A450000}"/>
    <cellStyle name="Output 8 2 2 3 17 2" xfId="17794" xr:uid="{00000000-0005-0000-0000-00000B450000}"/>
    <cellStyle name="Output 8 2 2 3 18" xfId="17795" xr:uid="{00000000-0005-0000-0000-00000C450000}"/>
    <cellStyle name="Output 8 2 2 3 18 2" xfId="17796" xr:uid="{00000000-0005-0000-0000-00000D450000}"/>
    <cellStyle name="Output 8 2 2 3 19" xfId="17797" xr:uid="{00000000-0005-0000-0000-00000E450000}"/>
    <cellStyle name="Output 8 2 2 3 2" xfId="17798" xr:uid="{00000000-0005-0000-0000-00000F450000}"/>
    <cellStyle name="Output 8 2 2 3 2 2" xfId="17799" xr:uid="{00000000-0005-0000-0000-000010450000}"/>
    <cellStyle name="Output 8 2 2 3 3" xfId="17800" xr:uid="{00000000-0005-0000-0000-000011450000}"/>
    <cellStyle name="Output 8 2 2 3 3 2" xfId="17801" xr:uid="{00000000-0005-0000-0000-000012450000}"/>
    <cellStyle name="Output 8 2 2 3 4" xfId="17802" xr:uid="{00000000-0005-0000-0000-000013450000}"/>
    <cellStyle name="Output 8 2 2 3 4 2" xfId="17803" xr:uid="{00000000-0005-0000-0000-000014450000}"/>
    <cellStyle name="Output 8 2 2 3 5" xfId="17804" xr:uid="{00000000-0005-0000-0000-000015450000}"/>
    <cellStyle name="Output 8 2 2 3 5 2" xfId="17805" xr:uid="{00000000-0005-0000-0000-000016450000}"/>
    <cellStyle name="Output 8 2 2 3 6" xfId="17806" xr:uid="{00000000-0005-0000-0000-000017450000}"/>
    <cellStyle name="Output 8 2 2 3 6 2" xfId="17807" xr:uid="{00000000-0005-0000-0000-000018450000}"/>
    <cellStyle name="Output 8 2 2 3 7" xfId="17808" xr:uid="{00000000-0005-0000-0000-000019450000}"/>
    <cellStyle name="Output 8 2 2 3 7 2" xfId="17809" xr:uid="{00000000-0005-0000-0000-00001A450000}"/>
    <cellStyle name="Output 8 2 2 3 8" xfId="17810" xr:uid="{00000000-0005-0000-0000-00001B450000}"/>
    <cellStyle name="Output 8 2 2 3 8 2" xfId="17811" xr:uid="{00000000-0005-0000-0000-00001C450000}"/>
    <cellStyle name="Output 8 2 2 3 9" xfId="17812" xr:uid="{00000000-0005-0000-0000-00001D450000}"/>
    <cellStyle name="Output 8 2 2 3 9 2" xfId="17813" xr:uid="{00000000-0005-0000-0000-00001E450000}"/>
    <cellStyle name="Output 8 2 2 4" xfId="17814" xr:uid="{00000000-0005-0000-0000-00001F450000}"/>
    <cellStyle name="Output 8 2 2 4 10" xfId="17815" xr:uid="{00000000-0005-0000-0000-000020450000}"/>
    <cellStyle name="Output 8 2 2 4 10 2" xfId="17816" xr:uid="{00000000-0005-0000-0000-000021450000}"/>
    <cellStyle name="Output 8 2 2 4 11" xfId="17817" xr:uid="{00000000-0005-0000-0000-000022450000}"/>
    <cellStyle name="Output 8 2 2 4 11 2" xfId="17818" xr:uid="{00000000-0005-0000-0000-000023450000}"/>
    <cellStyle name="Output 8 2 2 4 12" xfId="17819" xr:uid="{00000000-0005-0000-0000-000024450000}"/>
    <cellStyle name="Output 8 2 2 4 12 2" xfId="17820" xr:uid="{00000000-0005-0000-0000-000025450000}"/>
    <cellStyle name="Output 8 2 2 4 13" xfId="17821" xr:uid="{00000000-0005-0000-0000-000026450000}"/>
    <cellStyle name="Output 8 2 2 4 13 2" xfId="17822" xr:uid="{00000000-0005-0000-0000-000027450000}"/>
    <cellStyle name="Output 8 2 2 4 14" xfId="17823" xr:uid="{00000000-0005-0000-0000-000028450000}"/>
    <cellStyle name="Output 8 2 2 4 14 2" xfId="17824" xr:uid="{00000000-0005-0000-0000-000029450000}"/>
    <cellStyle name="Output 8 2 2 4 15" xfId="17825" xr:uid="{00000000-0005-0000-0000-00002A450000}"/>
    <cellStyle name="Output 8 2 2 4 15 2" xfId="17826" xr:uid="{00000000-0005-0000-0000-00002B450000}"/>
    <cellStyle name="Output 8 2 2 4 16" xfId="17827" xr:uid="{00000000-0005-0000-0000-00002C450000}"/>
    <cellStyle name="Output 8 2 2 4 2" xfId="17828" xr:uid="{00000000-0005-0000-0000-00002D450000}"/>
    <cellStyle name="Output 8 2 2 4 2 2" xfId="17829" xr:uid="{00000000-0005-0000-0000-00002E450000}"/>
    <cellStyle name="Output 8 2 2 4 3" xfId="17830" xr:uid="{00000000-0005-0000-0000-00002F450000}"/>
    <cellStyle name="Output 8 2 2 4 3 2" xfId="17831" xr:uid="{00000000-0005-0000-0000-000030450000}"/>
    <cellStyle name="Output 8 2 2 4 4" xfId="17832" xr:uid="{00000000-0005-0000-0000-000031450000}"/>
    <cellStyle name="Output 8 2 2 4 4 2" xfId="17833" xr:uid="{00000000-0005-0000-0000-000032450000}"/>
    <cellStyle name="Output 8 2 2 4 5" xfId="17834" xr:uid="{00000000-0005-0000-0000-000033450000}"/>
    <cellStyle name="Output 8 2 2 4 5 2" xfId="17835" xr:uid="{00000000-0005-0000-0000-000034450000}"/>
    <cellStyle name="Output 8 2 2 4 6" xfId="17836" xr:uid="{00000000-0005-0000-0000-000035450000}"/>
    <cellStyle name="Output 8 2 2 4 6 2" xfId="17837" xr:uid="{00000000-0005-0000-0000-000036450000}"/>
    <cellStyle name="Output 8 2 2 4 7" xfId="17838" xr:uid="{00000000-0005-0000-0000-000037450000}"/>
    <cellStyle name="Output 8 2 2 4 7 2" xfId="17839" xr:uid="{00000000-0005-0000-0000-000038450000}"/>
    <cellStyle name="Output 8 2 2 4 8" xfId="17840" xr:uid="{00000000-0005-0000-0000-000039450000}"/>
    <cellStyle name="Output 8 2 2 4 8 2" xfId="17841" xr:uid="{00000000-0005-0000-0000-00003A450000}"/>
    <cellStyle name="Output 8 2 2 4 9" xfId="17842" xr:uid="{00000000-0005-0000-0000-00003B450000}"/>
    <cellStyle name="Output 8 2 2 4 9 2" xfId="17843" xr:uid="{00000000-0005-0000-0000-00003C450000}"/>
    <cellStyle name="Output 8 2 2 5" xfId="17844" xr:uid="{00000000-0005-0000-0000-00003D450000}"/>
    <cellStyle name="Output 8 2 2 5 10" xfId="17845" xr:uid="{00000000-0005-0000-0000-00003E450000}"/>
    <cellStyle name="Output 8 2 2 5 10 2" xfId="17846" xr:uid="{00000000-0005-0000-0000-00003F450000}"/>
    <cellStyle name="Output 8 2 2 5 11" xfId="17847" xr:uid="{00000000-0005-0000-0000-000040450000}"/>
    <cellStyle name="Output 8 2 2 5 11 2" xfId="17848" xr:uid="{00000000-0005-0000-0000-000041450000}"/>
    <cellStyle name="Output 8 2 2 5 12" xfId="17849" xr:uid="{00000000-0005-0000-0000-000042450000}"/>
    <cellStyle name="Output 8 2 2 5 12 2" xfId="17850" xr:uid="{00000000-0005-0000-0000-000043450000}"/>
    <cellStyle name="Output 8 2 2 5 13" xfId="17851" xr:uid="{00000000-0005-0000-0000-000044450000}"/>
    <cellStyle name="Output 8 2 2 5 13 2" xfId="17852" xr:uid="{00000000-0005-0000-0000-000045450000}"/>
    <cellStyle name="Output 8 2 2 5 14" xfId="17853" xr:uid="{00000000-0005-0000-0000-000046450000}"/>
    <cellStyle name="Output 8 2 2 5 14 2" xfId="17854" xr:uid="{00000000-0005-0000-0000-000047450000}"/>
    <cellStyle name="Output 8 2 2 5 15" xfId="17855" xr:uid="{00000000-0005-0000-0000-000048450000}"/>
    <cellStyle name="Output 8 2 2 5 15 2" xfId="17856" xr:uid="{00000000-0005-0000-0000-000049450000}"/>
    <cellStyle name="Output 8 2 2 5 16" xfId="17857" xr:uid="{00000000-0005-0000-0000-00004A450000}"/>
    <cellStyle name="Output 8 2 2 5 2" xfId="17858" xr:uid="{00000000-0005-0000-0000-00004B450000}"/>
    <cellStyle name="Output 8 2 2 5 2 2" xfId="17859" xr:uid="{00000000-0005-0000-0000-00004C450000}"/>
    <cellStyle name="Output 8 2 2 5 3" xfId="17860" xr:uid="{00000000-0005-0000-0000-00004D450000}"/>
    <cellStyle name="Output 8 2 2 5 3 2" xfId="17861" xr:uid="{00000000-0005-0000-0000-00004E450000}"/>
    <cellStyle name="Output 8 2 2 5 4" xfId="17862" xr:uid="{00000000-0005-0000-0000-00004F450000}"/>
    <cellStyle name="Output 8 2 2 5 4 2" xfId="17863" xr:uid="{00000000-0005-0000-0000-000050450000}"/>
    <cellStyle name="Output 8 2 2 5 5" xfId="17864" xr:uid="{00000000-0005-0000-0000-000051450000}"/>
    <cellStyle name="Output 8 2 2 5 5 2" xfId="17865" xr:uid="{00000000-0005-0000-0000-000052450000}"/>
    <cellStyle name="Output 8 2 2 5 6" xfId="17866" xr:uid="{00000000-0005-0000-0000-000053450000}"/>
    <cellStyle name="Output 8 2 2 5 6 2" xfId="17867" xr:uid="{00000000-0005-0000-0000-000054450000}"/>
    <cellStyle name="Output 8 2 2 5 7" xfId="17868" xr:uid="{00000000-0005-0000-0000-000055450000}"/>
    <cellStyle name="Output 8 2 2 5 7 2" xfId="17869" xr:uid="{00000000-0005-0000-0000-000056450000}"/>
    <cellStyle name="Output 8 2 2 5 8" xfId="17870" xr:uid="{00000000-0005-0000-0000-000057450000}"/>
    <cellStyle name="Output 8 2 2 5 8 2" xfId="17871" xr:uid="{00000000-0005-0000-0000-000058450000}"/>
    <cellStyle name="Output 8 2 2 5 9" xfId="17872" xr:uid="{00000000-0005-0000-0000-000059450000}"/>
    <cellStyle name="Output 8 2 2 5 9 2" xfId="17873" xr:uid="{00000000-0005-0000-0000-00005A450000}"/>
    <cellStyle name="Output 8 2 2 6" xfId="17874" xr:uid="{00000000-0005-0000-0000-00005B450000}"/>
    <cellStyle name="Output 8 2 2 6 10" xfId="17875" xr:uid="{00000000-0005-0000-0000-00005C450000}"/>
    <cellStyle name="Output 8 2 2 6 10 2" xfId="17876" xr:uid="{00000000-0005-0000-0000-00005D450000}"/>
    <cellStyle name="Output 8 2 2 6 11" xfId="17877" xr:uid="{00000000-0005-0000-0000-00005E450000}"/>
    <cellStyle name="Output 8 2 2 6 11 2" xfId="17878" xr:uid="{00000000-0005-0000-0000-00005F450000}"/>
    <cellStyle name="Output 8 2 2 6 12" xfId="17879" xr:uid="{00000000-0005-0000-0000-000060450000}"/>
    <cellStyle name="Output 8 2 2 6 12 2" xfId="17880" xr:uid="{00000000-0005-0000-0000-000061450000}"/>
    <cellStyle name="Output 8 2 2 6 13" xfId="17881" xr:uid="{00000000-0005-0000-0000-000062450000}"/>
    <cellStyle name="Output 8 2 2 6 13 2" xfId="17882" xr:uid="{00000000-0005-0000-0000-000063450000}"/>
    <cellStyle name="Output 8 2 2 6 14" xfId="17883" xr:uid="{00000000-0005-0000-0000-000064450000}"/>
    <cellStyle name="Output 8 2 2 6 14 2" xfId="17884" xr:uid="{00000000-0005-0000-0000-000065450000}"/>
    <cellStyle name="Output 8 2 2 6 15" xfId="17885" xr:uid="{00000000-0005-0000-0000-000066450000}"/>
    <cellStyle name="Output 8 2 2 6 2" xfId="17886" xr:uid="{00000000-0005-0000-0000-000067450000}"/>
    <cellStyle name="Output 8 2 2 6 2 2" xfId="17887" xr:uid="{00000000-0005-0000-0000-000068450000}"/>
    <cellStyle name="Output 8 2 2 6 3" xfId="17888" xr:uid="{00000000-0005-0000-0000-000069450000}"/>
    <cellStyle name="Output 8 2 2 6 3 2" xfId="17889" xr:uid="{00000000-0005-0000-0000-00006A450000}"/>
    <cellStyle name="Output 8 2 2 6 4" xfId="17890" xr:uid="{00000000-0005-0000-0000-00006B450000}"/>
    <cellStyle name="Output 8 2 2 6 4 2" xfId="17891" xr:uid="{00000000-0005-0000-0000-00006C450000}"/>
    <cellStyle name="Output 8 2 2 6 5" xfId="17892" xr:uid="{00000000-0005-0000-0000-00006D450000}"/>
    <cellStyle name="Output 8 2 2 6 5 2" xfId="17893" xr:uid="{00000000-0005-0000-0000-00006E450000}"/>
    <cellStyle name="Output 8 2 2 6 6" xfId="17894" xr:uid="{00000000-0005-0000-0000-00006F450000}"/>
    <cellStyle name="Output 8 2 2 6 6 2" xfId="17895" xr:uid="{00000000-0005-0000-0000-000070450000}"/>
    <cellStyle name="Output 8 2 2 6 7" xfId="17896" xr:uid="{00000000-0005-0000-0000-000071450000}"/>
    <cellStyle name="Output 8 2 2 6 7 2" xfId="17897" xr:uid="{00000000-0005-0000-0000-000072450000}"/>
    <cellStyle name="Output 8 2 2 6 8" xfId="17898" xr:uid="{00000000-0005-0000-0000-000073450000}"/>
    <cellStyle name="Output 8 2 2 6 8 2" xfId="17899" xr:uid="{00000000-0005-0000-0000-000074450000}"/>
    <cellStyle name="Output 8 2 2 6 9" xfId="17900" xr:uid="{00000000-0005-0000-0000-000075450000}"/>
    <cellStyle name="Output 8 2 2 6 9 2" xfId="17901" xr:uid="{00000000-0005-0000-0000-000076450000}"/>
    <cellStyle name="Output 8 2 2 7" xfId="17902" xr:uid="{00000000-0005-0000-0000-000077450000}"/>
    <cellStyle name="Output 8 2 2 7 2" xfId="17903" xr:uid="{00000000-0005-0000-0000-000078450000}"/>
    <cellStyle name="Output 8 2 2 8" xfId="17904" xr:uid="{00000000-0005-0000-0000-000079450000}"/>
    <cellStyle name="Output 8 2 2 8 2" xfId="17905" xr:uid="{00000000-0005-0000-0000-00007A450000}"/>
    <cellStyle name="Output 8 2 2 9" xfId="17906" xr:uid="{00000000-0005-0000-0000-00007B450000}"/>
    <cellStyle name="Output 8 2 2 9 2" xfId="17907" xr:uid="{00000000-0005-0000-0000-00007C450000}"/>
    <cellStyle name="Output 8 2 20" xfId="17908" xr:uid="{00000000-0005-0000-0000-00007D450000}"/>
    <cellStyle name="Output 8 2 20 2" xfId="17909" xr:uid="{00000000-0005-0000-0000-00007E450000}"/>
    <cellStyle name="Output 8 2 21" xfId="17910" xr:uid="{00000000-0005-0000-0000-00007F450000}"/>
    <cellStyle name="Output 8 2 21 2" xfId="17911" xr:uid="{00000000-0005-0000-0000-000080450000}"/>
    <cellStyle name="Output 8 2 22" xfId="17912" xr:uid="{00000000-0005-0000-0000-000081450000}"/>
    <cellStyle name="Output 8 2 22 2" xfId="17913" xr:uid="{00000000-0005-0000-0000-000082450000}"/>
    <cellStyle name="Output 8 2 23" xfId="17914" xr:uid="{00000000-0005-0000-0000-000083450000}"/>
    <cellStyle name="Output 8 2 23 2" xfId="17915" xr:uid="{00000000-0005-0000-0000-000084450000}"/>
    <cellStyle name="Output 8 2 24" xfId="17916" xr:uid="{00000000-0005-0000-0000-000085450000}"/>
    <cellStyle name="Output 8 2 24 2" xfId="17917" xr:uid="{00000000-0005-0000-0000-000086450000}"/>
    <cellStyle name="Output 8 2 25" xfId="17918" xr:uid="{00000000-0005-0000-0000-000087450000}"/>
    <cellStyle name="Output 8 2 25 2" xfId="17919" xr:uid="{00000000-0005-0000-0000-000088450000}"/>
    <cellStyle name="Output 8 2 26" xfId="17920" xr:uid="{00000000-0005-0000-0000-000089450000}"/>
    <cellStyle name="Output 8 2 26 2" xfId="17921" xr:uid="{00000000-0005-0000-0000-00008A450000}"/>
    <cellStyle name="Output 8 2 27" xfId="17922" xr:uid="{00000000-0005-0000-0000-00008B450000}"/>
    <cellStyle name="Output 8 2 3" xfId="17923" xr:uid="{00000000-0005-0000-0000-00008C450000}"/>
    <cellStyle name="Output 8 2 3 10" xfId="17924" xr:uid="{00000000-0005-0000-0000-00008D450000}"/>
    <cellStyle name="Output 8 2 3 10 2" xfId="17925" xr:uid="{00000000-0005-0000-0000-00008E450000}"/>
    <cellStyle name="Output 8 2 3 11" xfId="17926" xr:uid="{00000000-0005-0000-0000-00008F450000}"/>
    <cellStyle name="Output 8 2 3 11 2" xfId="17927" xr:uid="{00000000-0005-0000-0000-000090450000}"/>
    <cellStyle name="Output 8 2 3 12" xfId="17928" xr:uid="{00000000-0005-0000-0000-000091450000}"/>
    <cellStyle name="Output 8 2 3 12 2" xfId="17929" xr:uid="{00000000-0005-0000-0000-000092450000}"/>
    <cellStyle name="Output 8 2 3 13" xfId="17930" xr:uid="{00000000-0005-0000-0000-000093450000}"/>
    <cellStyle name="Output 8 2 3 13 2" xfId="17931" xr:uid="{00000000-0005-0000-0000-000094450000}"/>
    <cellStyle name="Output 8 2 3 14" xfId="17932" xr:uid="{00000000-0005-0000-0000-000095450000}"/>
    <cellStyle name="Output 8 2 3 14 2" xfId="17933" xr:uid="{00000000-0005-0000-0000-000096450000}"/>
    <cellStyle name="Output 8 2 3 15" xfId="17934" xr:uid="{00000000-0005-0000-0000-000097450000}"/>
    <cellStyle name="Output 8 2 3 15 2" xfId="17935" xr:uid="{00000000-0005-0000-0000-000098450000}"/>
    <cellStyle name="Output 8 2 3 16" xfId="17936" xr:uid="{00000000-0005-0000-0000-000099450000}"/>
    <cellStyle name="Output 8 2 3 16 2" xfId="17937" xr:uid="{00000000-0005-0000-0000-00009A450000}"/>
    <cellStyle name="Output 8 2 3 17" xfId="17938" xr:uid="{00000000-0005-0000-0000-00009B450000}"/>
    <cellStyle name="Output 8 2 3 17 2" xfId="17939" xr:uid="{00000000-0005-0000-0000-00009C450000}"/>
    <cellStyle name="Output 8 2 3 18" xfId="17940" xr:uid="{00000000-0005-0000-0000-00009D450000}"/>
    <cellStyle name="Output 8 2 3 18 2" xfId="17941" xr:uid="{00000000-0005-0000-0000-00009E450000}"/>
    <cellStyle name="Output 8 2 3 19" xfId="17942" xr:uid="{00000000-0005-0000-0000-00009F450000}"/>
    <cellStyle name="Output 8 2 3 19 2" xfId="17943" xr:uid="{00000000-0005-0000-0000-0000A0450000}"/>
    <cellStyle name="Output 8 2 3 2" xfId="17944" xr:uid="{00000000-0005-0000-0000-0000A1450000}"/>
    <cellStyle name="Output 8 2 3 2 10" xfId="17945" xr:uid="{00000000-0005-0000-0000-0000A2450000}"/>
    <cellStyle name="Output 8 2 3 2 10 2" xfId="17946" xr:uid="{00000000-0005-0000-0000-0000A3450000}"/>
    <cellStyle name="Output 8 2 3 2 11" xfId="17947" xr:uid="{00000000-0005-0000-0000-0000A4450000}"/>
    <cellStyle name="Output 8 2 3 2 11 2" xfId="17948" xr:uid="{00000000-0005-0000-0000-0000A5450000}"/>
    <cellStyle name="Output 8 2 3 2 12" xfId="17949" xr:uid="{00000000-0005-0000-0000-0000A6450000}"/>
    <cellStyle name="Output 8 2 3 2 12 2" xfId="17950" xr:uid="{00000000-0005-0000-0000-0000A7450000}"/>
    <cellStyle name="Output 8 2 3 2 13" xfId="17951" xr:uid="{00000000-0005-0000-0000-0000A8450000}"/>
    <cellStyle name="Output 8 2 3 2 13 2" xfId="17952" xr:uid="{00000000-0005-0000-0000-0000A9450000}"/>
    <cellStyle name="Output 8 2 3 2 14" xfId="17953" xr:uid="{00000000-0005-0000-0000-0000AA450000}"/>
    <cellStyle name="Output 8 2 3 2 14 2" xfId="17954" xr:uid="{00000000-0005-0000-0000-0000AB450000}"/>
    <cellStyle name="Output 8 2 3 2 15" xfId="17955" xr:uid="{00000000-0005-0000-0000-0000AC450000}"/>
    <cellStyle name="Output 8 2 3 2 15 2" xfId="17956" xr:uid="{00000000-0005-0000-0000-0000AD450000}"/>
    <cellStyle name="Output 8 2 3 2 16" xfId="17957" xr:uid="{00000000-0005-0000-0000-0000AE450000}"/>
    <cellStyle name="Output 8 2 3 2 16 2" xfId="17958" xr:uid="{00000000-0005-0000-0000-0000AF450000}"/>
    <cellStyle name="Output 8 2 3 2 17" xfId="17959" xr:uid="{00000000-0005-0000-0000-0000B0450000}"/>
    <cellStyle name="Output 8 2 3 2 17 2" xfId="17960" xr:uid="{00000000-0005-0000-0000-0000B1450000}"/>
    <cellStyle name="Output 8 2 3 2 18" xfId="17961" xr:uid="{00000000-0005-0000-0000-0000B2450000}"/>
    <cellStyle name="Output 8 2 3 2 18 2" xfId="17962" xr:uid="{00000000-0005-0000-0000-0000B3450000}"/>
    <cellStyle name="Output 8 2 3 2 19" xfId="17963" xr:uid="{00000000-0005-0000-0000-0000B4450000}"/>
    <cellStyle name="Output 8 2 3 2 2" xfId="17964" xr:uid="{00000000-0005-0000-0000-0000B5450000}"/>
    <cellStyle name="Output 8 2 3 2 2 2" xfId="17965" xr:uid="{00000000-0005-0000-0000-0000B6450000}"/>
    <cellStyle name="Output 8 2 3 2 3" xfId="17966" xr:uid="{00000000-0005-0000-0000-0000B7450000}"/>
    <cellStyle name="Output 8 2 3 2 3 2" xfId="17967" xr:uid="{00000000-0005-0000-0000-0000B8450000}"/>
    <cellStyle name="Output 8 2 3 2 4" xfId="17968" xr:uid="{00000000-0005-0000-0000-0000B9450000}"/>
    <cellStyle name="Output 8 2 3 2 4 2" xfId="17969" xr:uid="{00000000-0005-0000-0000-0000BA450000}"/>
    <cellStyle name="Output 8 2 3 2 5" xfId="17970" xr:uid="{00000000-0005-0000-0000-0000BB450000}"/>
    <cellStyle name="Output 8 2 3 2 5 2" xfId="17971" xr:uid="{00000000-0005-0000-0000-0000BC450000}"/>
    <cellStyle name="Output 8 2 3 2 6" xfId="17972" xr:uid="{00000000-0005-0000-0000-0000BD450000}"/>
    <cellStyle name="Output 8 2 3 2 6 2" xfId="17973" xr:uid="{00000000-0005-0000-0000-0000BE450000}"/>
    <cellStyle name="Output 8 2 3 2 7" xfId="17974" xr:uid="{00000000-0005-0000-0000-0000BF450000}"/>
    <cellStyle name="Output 8 2 3 2 7 2" xfId="17975" xr:uid="{00000000-0005-0000-0000-0000C0450000}"/>
    <cellStyle name="Output 8 2 3 2 8" xfId="17976" xr:uid="{00000000-0005-0000-0000-0000C1450000}"/>
    <cellStyle name="Output 8 2 3 2 8 2" xfId="17977" xr:uid="{00000000-0005-0000-0000-0000C2450000}"/>
    <cellStyle name="Output 8 2 3 2 9" xfId="17978" xr:uid="{00000000-0005-0000-0000-0000C3450000}"/>
    <cellStyle name="Output 8 2 3 2 9 2" xfId="17979" xr:uid="{00000000-0005-0000-0000-0000C4450000}"/>
    <cellStyle name="Output 8 2 3 20" xfId="17980" xr:uid="{00000000-0005-0000-0000-0000C5450000}"/>
    <cellStyle name="Output 8 2 3 3" xfId="17981" xr:uid="{00000000-0005-0000-0000-0000C6450000}"/>
    <cellStyle name="Output 8 2 3 3 10" xfId="17982" xr:uid="{00000000-0005-0000-0000-0000C7450000}"/>
    <cellStyle name="Output 8 2 3 3 10 2" xfId="17983" xr:uid="{00000000-0005-0000-0000-0000C8450000}"/>
    <cellStyle name="Output 8 2 3 3 11" xfId="17984" xr:uid="{00000000-0005-0000-0000-0000C9450000}"/>
    <cellStyle name="Output 8 2 3 3 11 2" xfId="17985" xr:uid="{00000000-0005-0000-0000-0000CA450000}"/>
    <cellStyle name="Output 8 2 3 3 12" xfId="17986" xr:uid="{00000000-0005-0000-0000-0000CB450000}"/>
    <cellStyle name="Output 8 2 3 3 12 2" xfId="17987" xr:uid="{00000000-0005-0000-0000-0000CC450000}"/>
    <cellStyle name="Output 8 2 3 3 13" xfId="17988" xr:uid="{00000000-0005-0000-0000-0000CD450000}"/>
    <cellStyle name="Output 8 2 3 3 13 2" xfId="17989" xr:uid="{00000000-0005-0000-0000-0000CE450000}"/>
    <cellStyle name="Output 8 2 3 3 14" xfId="17990" xr:uid="{00000000-0005-0000-0000-0000CF450000}"/>
    <cellStyle name="Output 8 2 3 3 14 2" xfId="17991" xr:uid="{00000000-0005-0000-0000-0000D0450000}"/>
    <cellStyle name="Output 8 2 3 3 15" xfId="17992" xr:uid="{00000000-0005-0000-0000-0000D1450000}"/>
    <cellStyle name="Output 8 2 3 3 15 2" xfId="17993" xr:uid="{00000000-0005-0000-0000-0000D2450000}"/>
    <cellStyle name="Output 8 2 3 3 16" xfId="17994" xr:uid="{00000000-0005-0000-0000-0000D3450000}"/>
    <cellStyle name="Output 8 2 3 3 16 2" xfId="17995" xr:uid="{00000000-0005-0000-0000-0000D4450000}"/>
    <cellStyle name="Output 8 2 3 3 17" xfId="17996" xr:uid="{00000000-0005-0000-0000-0000D5450000}"/>
    <cellStyle name="Output 8 2 3 3 17 2" xfId="17997" xr:uid="{00000000-0005-0000-0000-0000D6450000}"/>
    <cellStyle name="Output 8 2 3 3 18" xfId="17998" xr:uid="{00000000-0005-0000-0000-0000D7450000}"/>
    <cellStyle name="Output 8 2 3 3 18 2" xfId="17999" xr:uid="{00000000-0005-0000-0000-0000D8450000}"/>
    <cellStyle name="Output 8 2 3 3 19" xfId="18000" xr:uid="{00000000-0005-0000-0000-0000D9450000}"/>
    <cellStyle name="Output 8 2 3 3 2" xfId="18001" xr:uid="{00000000-0005-0000-0000-0000DA450000}"/>
    <cellStyle name="Output 8 2 3 3 2 2" xfId="18002" xr:uid="{00000000-0005-0000-0000-0000DB450000}"/>
    <cellStyle name="Output 8 2 3 3 3" xfId="18003" xr:uid="{00000000-0005-0000-0000-0000DC450000}"/>
    <cellStyle name="Output 8 2 3 3 3 2" xfId="18004" xr:uid="{00000000-0005-0000-0000-0000DD450000}"/>
    <cellStyle name="Output 8 2 3 3 4" xfId="18005" xr:uid="{00000000-0005-0000-0000-0000DE450000}"/>
    <cellStyle name="Output 8 2 3 3 4 2" xfId="18006" xr:uid="{00000000-0005-0000-0000-0000DF450000}"/>
    <cellStyle name="Output 8 2 3 3 5" xfId="18007" xr:uid="{00000000-0005-0000-0000-0000E0450000}"/>
    <cellStyle name="Output 8 2 3 3 5 2" xfId="18008" xr:uid="{00000000-0005-0000-0000-0000E1450000}"/>
    <cellStyle name="Output 8 2 3 3 6" xfId="18009" xr:uid="{00000000-0005-0000-0000-0000E2450000}"/>
    <cellStyle name="Output 8 2 3 3 6 2" xfId="18010" xr:uid="{00000000-0005-0000-0000-0000E3450000}"/>
    <cellStyle name="Output 8 2 3 3 7" xfId="18011" xr:uid="{00000000-0005-0000-0000-0000E4450000}"/>
    <cellStyle name="Output 8 2 3 3 7 2" xfId="18012" xr:uid="{00000000-0005-0000-0000-0000E5450000}"/>
    <cellStyle name="Output 8 2 3 3 8" xfId="18013" xr:uid="{00000000-0005-0000-0000-0000E6450000}"/>
    <cellStyle name="Output 8 2 3 3 8 2" xfId="18014" xr:uid="{00000000-0005-0000-0000-0000E7450000}"/>
    <cellStyle name="Output 8 2 3 3 9" xfId="18015" xr:uid="{00000000-0005-0000-0000-0000E8450000}"/>
    <cellStyle name="Output 8 2 3 3 9 2" xfId="18016" xr:uid="{00000000-0005-0000-0000-0000E9450000}"/>
    <cellStyle name="Output 8 2 3 4" xfId="18017" xr:uid="{00000000-0005-0000-0000-0000EA450000}"/>
    <cellStyle name="Output 8 2 3 4 10" xfId="18018" xr:uid="{00000000-0005-0000-0000-0000EB450000}"/>
    <cellStyle name="Output 8 2 3 4 10 2" xfId="18019" xr:uid="{00000000-0005-0000-0000-0000EC450000}"/>
    <cellStyle name="Output 8 2 3 4 11" xfId="18020" xr:uid="{00000000-0005-0000-0000-0000ED450000}"/>
    <cellStyle name="Output 8 2 3 4 11 2" xfId="18021" xr:uid="{00000000-0005-0000-0000-0000EE450000}"/>
    <cellStyle name="Output 8 2 3 4 12" xfId="18022" xr:uid="{00000000-0005-0000-0000-0000EF450000}"/>
    <cellStyle name="Output 8 2 3 4 12 2" xfId="18023" xr:uid="{00000000-0005-0000-0000-0000F0450000}"/>
    <cellStyle name="Output 8 2 3 4 13" xfId="18024" xr:uid="{00000000-0005-0000-0000-0000F1450000}"/>
    <cellStyle name="Output 8 2 3 4 13 2" xfId="18025" xr:uid="{00000000-0005-0000-0000-0000F2450000}"/>
    <cellStyle name="Output 8 2 3 4 14" xfId="18026" xr:uid="{00000000-0005-0000-0000-0000F3450000}"/>
    <cellStyle name="Output 8 2 3 4 14 2" xfId="18027" xr:uid="{00000000-0005-0000-0000-0000F4450000}"/>
    <cellStyle name="Output 8 2 3 4 15" xfId="18028" xr:uid="{00000000-0005-0000-0000-0000F5450000}"/>
    <cellStyle name="Output 8 2 3 4 15 2" xfId="18029" xr:uid="{00000000-0005-0000-0000-0000F6450000}"/>
    <cellStyle name="Output 8 2 3 4 16" xfId="18030" xr:uid="{00000000-0005-0000-0000-0000F7450000}"/>
    <cellStyle name="Output 8 2 3 4 2" xfId="18031" xr:uid="{00000000-0005-0000-0000-0000F8450000}"/>
    <cellStyle name="Output 8 2 3 4 2 2" xfId="18032" xr:uid="{00000000-0005-0000-0000-0000F9450000}"/>
    <cellStyle name="Output 8 2 3 4 3" xfId="18033" xr:uid="{00000000-0005-0000-0000-0000FA450000}"/>
    <cellStyle name="Output 8 2 3 4 3 2" xfId="18034" xr:uid="{00000000-0005-0000-0000-0000FB450000}"/>
    <cellStyle name="Output 8 2 3 4 4" xfId="18035" xr:uid="{00000000-0005-0000-0000-0000FC450000}"/>
    <cellStyle name="Output 8 2 3 4 4 2" xfId="18036" xr:uid="{00000000-0005-0000-0000-0000FD450000}"/>
    <cellStyle name="Output 8 2 3 4 5" xfId="18037" xr:uid="{00000000-0005-0000-0000-0000FE450000}"/>
    <cellStyle name="Output 8 2 3 4 5 2" xfId="18038" xr:uid="{00000000-0005-0000-0000-0000FF450000}"/>
    <cellStyle name="Output 8 2 3 4 6" xfId="18039" xr:uid="{00000000-0005-0000-0000-000000460000}"/>
    <cellStyle name="Output 8 2 3 4 6 2" xfId="18040" xr:uid="{00000000-0005-0000-0000-000001460000}"/>
    <cellStyle name="Output 8 2 3 4 7" xfId="18041" xr:uid="{00000000-0005-0000-0000-000002460000}"/>
    <cellStyle name="Output 8 2 3 4 7 2" xfId="18042" xr:uid="{00000000-0005-0000-0000-000003460000}"/>
    <cellStyle name="Output 8 2 3 4 8" xfId="18043" xr:uid="{00000000-0005-0000-0000-000004460000}"/>
    <cellStyle name="Output 8 2 3 4 8 2" xfId="18044" xr:uid="{00000000-0005-0000-0000-000005460000}"/>
    <cellStyle name="Output 8 2 3 4 9" xfId="18045" xr:uid="{00000000-0005-0000-0000-000006460000}"/>
    <cellStyle name="Output 8 2 3 4 9 2" xfId="18046" xr:uid="{00000000-0005-0000-0000-000007460000}"/>
    <cellStyle name="Output 8 2 3 5" xfId="18047" xr:uid="{00000000-0005-0000-0000-000008460000}"/>
    <cellStyle name="Output 8 2 3 5 10" xfId="18048" xr:uid="{00000000-0005-0000-0000-000009460000}"/>
    <cellStyle name="Output 8 2 3 5 10 2" xfId="18049" xr:uid="{00000000-0005-0000-0000-00000A460000}"/>
    <cellStyle name="Output 8 2 3 5 11" xfId="18050" xr:uid="{00000000-0005-0000-0000-00000B460000}"/>
    <cellStyle name="Output 8 2 3 5 11 2" xfId="18051" xr:uid="{00000000-0005-0000-0000-00000C460000}"/>
    <cellStyle name="Output 8 2 3 5 12" xfId="18052" xr:uid="{00000000-0005-0000-0000-00000D460000}"/>
    <cellStyle name="Output 8 2 3 5 12 2" xfId="18053" xr:uid="{00000000-0005-0000-0000-00000E460000}"/>
    <cellStyle name="Output 8 2 3 5 13" xfId="18054" xr:uid="{00000000-0005-0000-0000-00000F460000}"/>
    <cellStyle name="Output 8 2 3 5 13 2" xfId="18055" xr:uid="{00000000-0005-0000-0000-000010460000}"/>
    <cellStyle name="Output 8 2 3 5 14" xfId="18056" xr:uid="{00000000-0005-0000-0000-000011460000}"/>
    <cellStyle name="Output 8 2 3 5 14 2" xfId="18057" xr:uid="{00000000-0005-0000-0000-000012460000}"/>
    <cellStyle name="Output 8 2 3 5 15" xfId="18058" xr:uid="{00000000-0005-0000-0000-000013460000}"/>
    <cellStyle name="Output 8 2 3 5 15 2" xfId="18059" xr:uid="{00000000-0005-0000-0000-000014460000}"/>
    <cellStyle name="Output 8 2 3 5 16" xfId="18060" xr:uid="{00000000-0005-0000-0000-000015460000}"/>
    <cellStyle name="Output 8 2 3 5 2" xfId="18061" xr:uid="{00000000-0005-0000-0000-000016460000}"/>
    <cellStyle name="Output 8 2 3 5 2 2" xfId="18062" xr:uid="{00000000-0005-0000-0000-000017460000}"/>
    <cellStyle name="Output 8 2 3 5 3" xfId="18063" xr:uid="{00000000-0005-0000-0000-000018460000}"/>
    <cellStyle name="Output 8 2 3 5 3 2" xfId="18064" xr:uid="{00000000-0005-0000-0000-000019460000}"/>
    <cellStyle name="Output 8 2 3 5 4" xfId="18065" xr:uid="{00000000-0005-0000-0000-00001A460000}"/>
    <cellStyle name="Output 8 2 3 5 4 2" xfId="18066" xr:uid="{00000000-0005-0000-0000-00001B460000}"/>
    <cellStyle name="Output 8 2 3 5 5" xfId="18067" xr:uid="{00000000-0005-0000-0000-00001C460000}"/>
    <cellStyle name="Output 8 2 3 5 5 2" xfId="18068" xr:uid="{00000000-0005-0000-0000-00001D460000}"/>
    <cellStyle name="Output 8 2 3 5 6" xfId="18069" xr:uid="{00000000-0005-0000-0000-00001E460000}"/>
    <cellStyle name="Output 8 2 3 5 6 2" xfId="18070" xr:uid="{00000000-0005-0000-0000-00001F460000}"/>
    <cellStyle name="Output 8 2 3 5 7" xfId="18071" xr:uid="{00000000-0005-0000-0000-000020460000}"/>
    <cellStyle name="Output 8 2 3 5 7 2" xfId="18072" xr:uid="{00000000-0005-0000-0000-000021460000}"/>
    <cellStyle name="Output 8 2 3 5 8" xfId="18073" xr:uid="{00000000-0005-0000-0000-000022460000}"/>
    <cellStyle name="Output 8 2 3 5 8 2" xfId="18074" xr:uid="{00000000-0005-0000-0000-000023460000}"/>
    <cellStyle name="Output 8 2 3 5 9" xfId="18075" xr:uid="{00000000-0005-0000-0000-000024460000}"/>
    <cellStyle name="Output 8 2 3 5 9 2" xfId="18076" xr:uid="{00000000-0005-0000-0000-000025460000}"/>
    <cellStyle name="Output 8 2 3 6" xfId="18077" xr:uid="{00000000-0005-0000-0000-000026460000}"/>
    <cellStyle name="Output 8 2 3 6 10" xfId="18078" xr:uid="{00000000-0005-0000-0000-000027460000}"/>
    <cellStyle name="Output 8 2 3 6 10 2" xfId="18079" xr:uid="{00000000-0005-0000-0000-000028460000}"/>
    <cellStyle name="Output 8 2 3 6 11" xfId="18080" xr:uid="{00000000-0005-0000-0000-000029460000}"/>
    <cellStyle name="Output 8 2 3 6 11 2" xfId="18081" xr:uid="{00000000-0005-0000-0000-00002A460000}"/>
    <cellStyle name="Output 8 2 3 6 12" xfId="18082" xr:uid="{00000000-0005-0000-0000-00002B460000}"/>
    <cellStyle name="Output 8 2 3 6 12 2" xfId="18083" xr:uid="{00000000-0005-0000-0000-00002C460000}"/>
    <cellStyle name="Output 8 2 3 6 13" xfId="18084" xr:uid="{00000000-0005-0000-0000-00002D460000}"/>
    <cellStyle name="Output 8 2 3 6 13 2" xfId="18085" xr:uid="{00000000-0005-0000-0000-00002E460000}"/>
    <cellStyle name="Output 8 2 3 6 14" xfId="18086" xr:uid="{00000000-0005-0000-0000-00002F460000}"/>
    <cellStyle name="Output 8 2 3 6 14 2" xfId="18087" xr:uid="{00000000-0005-0000-0000-000030460000}"/>
    <cellStyle name="Output 8 2 3 6 15" xfId="18088" xr:uid="{00000000-0005-0000-0000-000031460000}"/>
    <cellStyle name="Output 8 2 3 6 2" xfId="18089" xr:uid="{00000000-0005-0000-0000-000032460000}"/>
    <cellStyle name="Output 8 2 3 6 2 2" xfId="18090" xr:uid="{00000000-0005-0000-0000-000033460000}"/>
    <cellStyle name="Output 8 2 3 6 3" xfId="18091" xr:uid="{00000000-0005-0000-0000-000034460000}"/>
    <cellStyle name="Output 8 2 3 6 3 2" xfId="18092" xr:uid="{00000000-0005-0000-0000-000035460000}"/>
    <cellStyle name="Output 8 2 3 6 4" xfId="18093" xr:uid="{00000000-0005-0000-0000-000036460000}"/>
    <cellStyle name="Output 8 2 3 6 4 2" xfId="18094" xr:uid="{00000000-0005-0000-0000-000037460000}"/>
    <cellStyle name="Output 8 2 3 6 5" xfId="18095" xr:uid="{00000000-0005-0000-0000-000038460000}"/>
    <cellStyle name="Output 8 2 3 6 5 2" xfId="18096" xr:uid="{00000000-0005-0000-0000-000039460000}"/>
    <cellStyle name="Output 8 2 3 6 6" xfId="18097" xr:uid="{00000000-0005-0000-0000-00003A460000}"/>
    <cellStyle name="Output 8 2 3 6 6 2" xfId="18098" xr:uid="{00000000-0005-0000-0000-00003B460000}"/>
    <cellStyle name="Output 8 2 3 6 7" xfId="18099" xr:uid="{00000000-0005-0000-0000-00003C460000}"/>
    <cellStyle name="Output 8 2 3 6 7 2" xfId="18100" xr:uid="{00000000-0005-0000-0000-00003D460000}"/>
    <cellStyle name="Output 8 2 3 6 8" xfId="18101" xr:uid="{00000000-0005-0000-0000-00003E460000}"/>
    <cellStyle name="Output 8 2 3 6 8 2" xfId="18102" xr:uid="{00000000-0005-0000-0000-00003F460000}"/>
    <cellStyle name="Output 8 2 3 6 9" xfId="18103" xr:uid="{00000000-0005-0000-0000-000040460000}"/>
    <cellStyle name="Output 8 2 3 6 9 2" xfId="18104" xr:uid="{00000000-0005-0000-0000-000041460000}"/>
    <cellStyle name="Output 8 2 3 7" xfId="18105" xr:uid="{00000000-0005-0000-0000-000042460000}"/>
    <cellStyle name="Output 8 2 3 7 2" xfId="18106" xr:uid="{00000000-0005-0000-0000-000043460000}"/>
    <cellStyle name="Output 8 2 3 8" xfId="18107" xr:uid="{00000000-0005-0000-0000-000044460000}"/>
    <cellStyle name="Output 8 2 3 8 2" xfId="18108" xr:uid="{00000000-0005-0000-0000-000045460000}"/>
    <cellStyle name="Output 8 2 3 9" xfId="18109" xr:uid="{00000000-0005-0000-0000-000046460000}"/>
    <cellStyle name="Output 8 2 3 9 2" xfId="18110" xr:uid="{00000000-0005-0000-0000-000047460000}"/>
    <cellStyle name="Output 8 2 4" xfId="18111" xr:uid="{00000000-0005-0000-0000-000048460000}"/>
    <cellStyle name="Output 8 2 4 10" xfId="18112" xr:uid="{00000000-0005-0000-0000-000049460000}"/>
    <cellStyle name="Output 8 2 4 10 2" xfId="18113" xr:uid="{00000000-0005-0000-0000-00004A460000}"/>
    <cellStyle name="Output 8 2 4 11" xfId="18114" xr:uid="{00000000-0005-0000-0000-00004B460000}"/>
    <cellStyle name="Output 8 2 4 11 2" xfId="18115" xr:uid="{00000000-0005-0000-0000-00004C460000}"/>
    <cellStyle name="Output 8 2 4 12" xfId="18116" xr:uid="{00000000-0005-0000-0000-00004D460000}"/>
    <cellStyle name="Output 8 2 4 12 2" xfId="18117" xr:uid="{00000000-0005-0000-0000-00004E460000}"/>
    <cellStyle name="Output 8 2 4 13" xfId="18118" xr:uid="{00000000-0005-0000-0000-00004F460000}"/>
    <cellStyle name="Output 8 2 4 13 2" xfId="18119" xr:uid="{00000000-0005-0000-0000-000050460000}"/>
    <cellStyle name="Output 8 2 4 14" xfId="18120" xr:uid="{00000000-0005-0000-0000-000051460000}"/>
    <cellStyle name="Output 8 2 4 14 2" xfId="18121" xr:uid="{00000000-0005-0000-0000-000052460000}"/>
    <cellStyle name="Output 8 2 4 15" xfId="18122" xr:uid="{00000000-0005-0000-0000-000053460000}"/>
    <cellStyle name="Output 8 2 4 15 2" xfId="18123" xr:uid="{00000000-0005-0000-0000-000054460000}"/>
    <cellStyle name="Output 8 2 4 16" xfId="18124" xr:uid="{00000000-0005-0000-0000-000055460000}"/>
    <cellStyle name="Output 8 2 4 16 2" xfId="18125" xr:uid="{00000000-0005-0000-0000-000056460000}"/>
    <cellStyle name="Output 8 2 4 17" xfId="18126" xr:uid="{00000000-0005-0000-0000-000057460000}"/>
    <cellStyle name="Output 8 2 4 17 2" xfId="18127" xr:uid="{00000000-0005-0000-0000-000058460000}"/>
    <cellStyle name="Output 8 2 4 18" xfId="18128" xr:uid="{00000000-0005-0000-0000-000059460000}"/>
    <cellStyle name="Output 8 2 4 18 2" xfId="18129" xr:uid="{00000000-0005-0000-0000-00005A460000}"/>
    <cellStyle name="Output 8 2 4 19" xfId="18130" xr:uid="{00000000-0005-0000-0000-00005B460000}"/>
    <cellStyle name="Output 8 2 4 19 2" xfId="18131" xr:uid="{00000000-0005-0000-0000-00005C460000}"/>
    <cellStyle name="Output 8 2 4 2" xfId="18132" xr:uid="{00000000-0005-0000-0000-00005D460000}"/>
    <cellStyle name="Output 8 2 4 2 10" xfId="18133" xr:uid="{00000000-0005-0000-0000-00005E460000}"/>
    <cellStyle name="Output 8 2 4 2 10 2" xfId="18134" xr:uid="{00000000-0005-0000-0000-00005F460000}"/>
    <cellStyle name="Output 8 2 4 2 11" xfId="18135" xr:uid="{00000000-0005-0000-0000-000060460000}"/>
    <cellStyle name="Output 8 2 4 2 11 2" xfId="18136" xr:uid="{00000000-0005-0000-0000-000061460000}"/>
    <cellStyle name="Output 8 2 4 2 12" xfId="18137" xr:uid="{00000000-0005-0000-0000-000062460000}"/>
    <cellStyle name="Output 8 2 4 2 12 2" xfId="18138" xr:uid="{00000000-0005-0000-0000-000063460000}"/>
    <cellStyle name="Output 8 2 4 2 13" xfId="18139" xr:uid="{00000000-0005-0000-0000-000064460000}"/>
    <cellStyle name="Output 8 2 4 2 13 2" xfId="18140" xr:uid="{00000000-0005-0000-0000-000065460000}"/>
    <cellStyle name="Output 8 2 4 2 14" xfId="18141" xr:uid="{00000000-0005-0000-0000-000066460000}"/>
    <cellStyle name="Output 8 2 4 2 14 2" xfId="18142" xr:uid="{00000000-0005-0000-0000-000067460000}"/>
    <cellStyle name="Output 8 2 4 2 15" xfId="18143" xr:uid="{00000000-0005-0000-0000-000068460000}"/>
    <cellStyle name="Output 8 2 4 2 15 2" xfId="18144" xr:uid="{00000000-0005-0000-0000-000069460000}"/>
    <cellStyle name="Output 8 2 4 2 16" xfId="18145" xr:uid="{00000000-0005-0000-0000-00006A460000}"/>
    <cellStyle name="Output 8 2 4 2 16 2" xfId="18146" xr:uid="{00000000-0005-0000-0000-00006B460000}"/>
    <cellStyle name="Output 8 2 4 2 17" xfId="18147" xr:uid="{00000000-0005-0000-0000-00006C460000}"/>
    <cellStyle name="Output 8 2 4 2 17 2" xfId="18148" xr:uid="{00000000-0005-0000-0000-00006D460000}"/>
    <cellStyle name="Output 8 2 4 2 18" xfId="18149" xr:uid="{00000000-0005-0000-0000-00006E460000}"/>
    <cellStyle name="Output 8 2 4 2 18 2" xfId="18150" xr:uid="{00000000-0005-0000-0000-00006F460000}"/>
    <cellStyle name="Output 8 2 4 2 19" xfId="18151" xr:uid="{00000000-0005-0000-0000-000070460000}"/>
    <cellStyle name="Output 8 2 4 2 2" xfId="18152" xr:uid="{00000000-0005-0000-0000-000071460000}"/>
    <cellStyle name="Output 8 2 4 2 2 2" xfId="18153" xr:uid="{00000000-0005-0000-0000-000072460000}"/>
    <cellStyle name="Output 8 2 4 2 3" xfId="18154" xr:uid="{00000000-0005-0000-0000-000073460000}"/>
    <cellStyle name="Output 8 2 4 2 3 2" xfId="18155" xr:uid="{00000000-0005-0000-0000-000074460000}"/>
    <cellStyle name="Output 8 2 4 2 4" xfId="18156" xr:uid="{00000000-0005-0000-0000-000075460000}"/>
    <cellStyle name="Output 8 2 4 2 4 2" xfId="18157" xr:uid="{00000000-0005-0000-0000-000076460000}"/>
    <cellStyle name="Output 8 2 4 2 5" xfId="18158" xr:uid="{00000000-0005-0000-0000-000077460000}"/>
    <cellStyle name="Output 8 2 4 2 5 2" xfId="18159" xr:uid="{00000000-0005-0000-0000-000078460000}"/>
    <cellStyle name="Output 8 2 4 2 6" xfId="18160" xr:uid="{00000000-0005-0000-0000-000079460000}"/>
    <cellStyle name="Output 8 2 4 2 6 2" xfId="18161" xr:uid="{00000000-0005-0000-0000-00007A460000}"/>
    <cellStyle name="Output 8 2 4 2 7" xfId="18162" xr:uid="{00000000-0005-0000-0000-00007B460000}"/>
    <cellStyle name="Output 8 2 4 2 7 2" xfId="18163" xr:uid="{00000000-0005-0000-0000-00007C460000}"/>
    <cellStyle name="Output 8 2 4 2 8" xfId="18164" xr:uid="{00000000-0005-0000-0000-00007D460000}"/>
    <cellStyle name="Output 8 2 4 2 8 2" xfId="18165" xr:uid="{00000000-0005-0000-0000-00007E460000}"/>
    <cellStyle name="Output 8 2 4 2 9" xfId="18166" xr:uid="{00000000-0005-0000-0000-00007F460000}"/>
    <cellStyle name="Output 8 2 4 2 9 2" xfId="18167" xr:uid="{00000000-0005-0000-0000-000080460000}"/>
    <cellStyle name="Output 8 2 4 20" xfId="18168" xr:uid="{00000000-0005-0000-0000-000081460000}"/>
    <cellStyle name="Output 8 2 4 3" xfId="18169" xr:uid="{00000000-0005-0000-0000-000082460000}"/>
    <cellStyle name="Output 8 2 4 3 10" xfId="18170" xr:uid="{00000000-0005-0000-0000-000083460000}"/>
    <cellStyle name="Output 8 2 4 3 10 2" xfId="18171" xr:uid="{00000000-0005-0000-0000-000084460000}"/>
    <cellStyle name="Output 8 2 4 3 11" xfId="18172" xr:uid="{00000000-0005-0000-0000-000085460000}"/>
    <cellStyle name="Output 8 2 4 3 11 2" xfId="18173" xr:uid="{00000000-0005-0000-0000-000086460000}"/>
    <cellStyle name="Output 8 2 4 3 12" xfId="18174" xr:uid="{00000000-0005-0000-0000-000087460000}"/>
    <cellStyle name="Output 8 2 4 3 12 2" xfId="18175" xr:uid="{00000000-0005-0000-0000-000088460000}"/>
    <cellStyle name="Output 8 2 4 3 13" xfId="18176" xr:uid="{00000000-0005-0000-0000-000089460000}"/>
    <cellStyle name="Output 8 2 4 3 13 2" xfId="18177" xr:uid="{00000000-0005-0000-0000-00008A460000}"/>
    <cellStyle name="Output 8 2 4 3 14" xfId="18178" xr:uid="{00000000-0005-0000-0000-00008B460000}"/>
    <cellStyle name="Output 8 2 4 3 14 2" xfId="18179" xr:uid="{00000000-0005-0000-0000-00008C460000}"/>
    <cellStyle name="Output 8 2 4 3 15" xfId="18180" xr:uid="{00000000-0005-0000-0000-00008D460000}"/>
    <cellStyle name="Output 8 2 4 3 15 2" xfId="18181" xr:uid="{00000000-0005-0000-0000-00008E460000}"/>
    <cellStyle name="Output 8 2 4 3 16" xfId="18182" xr:uid="{00000000-0005-0000-0000-00008F460000}"/>
    <cellStyle name="Output 8 2 4 3 16 2" xfId="18183" xr:uid="{00000000-0005-0000-0000-000090460000}"/>
    <cellStyle name="Output 8 2 4 3 17" xfId="18184" xr:uid="{00000000-0005-0000-0000-000091460000}"/>
    <cellStyle name="Output 8 2 4 3 17 2" xfId="18185" xr:uid="{00000000-0005-0000-0000-000092460000}"/>
    <cellStyle name="Output 8 2 4 3 18" xfId="18186" xr:uid="{00000000-0005-0000-0000-000093460000}"/>
    <cellStyle name="Output 8 2 4 3 2" xfId="18187" xr:uid="{00000000-0005-0000-0000-000094460000}"/>
    <cellStyle name="Output 8 2 4 3 2 2" xfId="18188" xr:uid="{00000000-0005-0000-0000-000095460000}"/>
    <cellStyle name="Output 8 2 4 3 3" xfId="18189" xr:uid="{00000000-0005-0000-0000-000096460000}"/>
    <cellStyle name="Output 8 2 4 3 3 2" xfId="18190" xr:uid="{00000000-0005-0000-0000-000097460000}"/>
    <cellStyle name="Output 8 2 4 3 4" xfId="18191" xr:uid="{00000000-0005-0000-0000-000098460000}"/>
    <cellStyle name="Output 8 2 4 3 4 2" xfId="18192" xr:uid="{00000000-0005-0000-0000-000099460000}"/>
    <cellStyle name="Output 8 2 4 3 5" xfId="18193" xr:uid="{00000000-0005-0000-0000-00009A460000}"/>
    <cellStyle name="Output 8 2 4 3 5 2" xfId="18194" xr:uid="{00000000-0005-0000-0000-00009B460000}"/>
    <cellStyle name="Output 8 2 4 3 6" xfId="18195" xr:uid="{00000000-0005-0000-0000-00009C460000}"/>
    <cellStyle name="Output 8 2 4 3 6 2" xfId="18196" xr:uid="{00000000-0005-0000-0000-00009D460000}"/>
    <cellStyle name="Output 8 2 4 3 7" xfId="18197" xr:uid="{00000000-0005-0000-0000-00009E460000}"/>
    <cellStyle name="Output 8 2 4 3 7 2" xfId="18198" xr:uid="{00000000-0005-0000-0000-00009F460000}"/>
    <cellStyle name="Output 8 2 4 3 8" xfId="18199" xr:uid="{00000000-0005-0000-0000-0000A0460000}"/>
    <cellStyle name="Output 8 2 4 3 8 2" xfId="18200" xr:uid="{00000000-0005-0000-0000-0000A1460000}"/>
    <cellStyle name="Output 8 2 4 3 9" xfId="18201" xr:uid="{00000000-0005-0000-0000-0000A2460000}"/>
    <cellStyle name="Output 8 2 4 3 9 2" xfId="18202" xr:uid="{00000000-0005-0000-0000-0000A3460000}"/>
    <cellStyle name="Output 8 2 4 4" xfId="18203" xr:uid="{00000000-0005-0000-0000-0000A4460000}"/>
    <cellStyle name="Output 8 2 4 4 10" xfId="18204" xr:uid="{00000000-0005-0000-0000-0000A5460000}"/>
    <cellStyle name="Output 8 2 4 4 10 2" xfId="18205" xr:uid="{00000000-0005-0000-0000-0000A6460000}"/>
    <cellStyle name="Output 8 2 4 4 11" xfId="18206" xr:uid="{00000000-0005-0000-0000-0000A7460000}"/>
    <cellStyle name="Output 8 2 4 4 11 2" xfId="18207" xr:uid="{00000000-0005-0000-0000-0000A8460000}"/>
    <cellStyle name="Output 8 2 4 4 12" xfId="18208" xr:uid="{00000000-0005-0000-0000-0000A9460000}"/>
    <cellStyle name="Output 8 2 4 4 12 2" xfId="18209" xr:uid="{00000000-0005-0000-0000-0000AA460000}"/>
    <cellStyle name="Output 8 2 4 4 13" xfId="18210" xr:uid="{00000000-0005-0000-0000-0000AB460000}"/>
    <cellStyle name="Output 8 2 4 4 13 2" xfId="18211" xr:uid="{00000000-0005-0000-0000-0000AC460000}"/>
    <cellStyle name="Output 8 2 4 4 14" xfId="18212" xr:uid="{00000000-0005-0000-0000-0000AD460000}"/>
    <cellStyle name="Output 8 2 4 4 14 2" xfId="18213" xr:uid="{00000000-0005-0000-0000-0000AE460000}"/>
    <cellStyle name="Output 8 2 4 4 15" xfId="18214" xr:uid="{00000000-0005-0000-0000-0000AF460000}"/>
    <cellStyle name="Output 8 2 4 4 15 2" xfId="18215" xr:uid="{00000000-0005-0000-0000-0000B0460000}"/>
    <cellStyle name="Output 8 2 4 4 16" xfId="18216" xr:uid="{00000000-0005-0000-0000-0000B1460000}"/>
    <cellStyle name="Output 8 2 4 4 2" xfId="18217" xr:uid="{00000000-0005-0000-0000-0000B2460000}"/>
    <cellStyle name="Output 8 2 4 4 2 2" xfId="18218" xr:uid="{00000000-0005-0000-0000-0000B3460000}"/>
    <cellStyle name="Output 8 2 4 4 3" xfId="18219" xr:uid="{00000000-0005-0000-0000-0000B4460000}"/>
    <cellStyle name="Output 8 2 4 4 3 2" xfId="18220" xr:uid="{00000000-0005-0000-0000-0000B5460000}"/>
    <cellStyle name="Output 8 2 4 4 4" xfId="18221" xr:uid="{00000000-0005-0000-0000-0000B6460000}"/>
    <cellStyle name="Output 8 2 4 4 4 2" xfId="18222" xr:uid="{00000000-0005-0000-0000-0000B7460000}"/>
    <cellStyle name="Output 8 2 4 4 5" xfId="18223" xr:uid="{00000000-0005-0000-0000-0000B8460000}"/>
    <cellStyle name="Output 8 2 4 4 5 2" xfId="18224" xr:uid="{00000000-0005-0000-0000-0000B9460000}"/>
    <cellStyle name="Output 8 2 4 4 6" xfId="18225" xr:uid="{00000000-0005-0000-0000-0000BA460000}"/>
    <cellStyle name="Output 8 2 4 4 6 2" xfId="18226" xr:uid="{00000000-0005-0000-0000-0000BB460000}"/>
    <cellStyle name="Output 8 2 4 4 7" xfId="18227" xr:uid="{00000000-0005-0000-0000-0000BC460000}"/>
    <cellStyle name="Output 8 2 4 4 7 2" xfId="18228" xr:uid="{00000000-0005-0000-0000-0000BD460000}"/>
    <cellStyle name="Output 8 2 4 4 8" xfId="18229" xr:uid="{00000000-0005-0000-0000-0000BE460000}"/>
    <cellStyle name="Output 8 2 4 4 8 2" xfId="18230" xr:uid="{00000000-0005-0000-0000-0000BF460000}"/>
    <cellStyle name="Output 8 2 4 4 9" xfId="18231" xr:uid="{00000000-0005-0000-0000-0000C0460000}"/>
    <cellStyle name="Output 8 2 4 4 9 2" xfId="18232" xr:uid="{00000000-0005-0000-0000-0000C1460000}"/>
    <cellStyle name="Output 8 2 4 5" xfId="18233" xr:uid="{00000000-0005-0000-0000-0000C2460000}"/>
    <cellStyle name="Output 8 2 4 5 10" xfId="18234" xr:uid="{00000000-0005-0000-0000-0000C3460000}"/>
    <cellStyle name="Output 8 2 4 5 10 2" xfId="18235" xr:uid="{00000000-0005-0000-0000-0000C4460000}"/>
    <cellStyle name="Output 8 2 4 5 11" xfId="18236" xr:uid="{00000000-0005-0000-0000-0000C5460000}"/>
    <cellStyle name="Output 8 2 4 5 11 2" xfId="18237" xr:uid="{00000000-0005-0000-0000-0000C6460000}"/>
    <cellStyle name="Output 8 2 4 5 12" xfId="18238" xr:uid="{00000000-0005-0000-0000-0000C7460000}"/>
    <cellStyle name="Output 8 2 4 5 12 2" xfId="18239" xr:uid="{00000000-0005-0000-0000-0000C8460000}"/>
    <cellStyle name="Output 8 2 4 5 13" xfId="18240" xr:uid="{00000000-0005-0000-0000-0000C9460000}"/>
    <cellStyle name="Output 8 2 4 5 13 2" xfId="18241" xr:uid="{00000000-0005-0000-0000-0000CA460000}"/>
    <cellStyle name="Output 8 2 4 5 14" xfId="18242" xr:uid="{00000000-0005-0000-0000-0000CB460000}"/>
    <cellStyle name="Output 8 2 4 5 14 2" xfId="18243" xr:uid="{00000000-0005-0000-0000-0000CC460000}"/>
    <cellStyle name="Output 8 2 4 5 15" xfId="18244" xr:uid="{00000000-0005-0000-0000-0000CD460000}"/>
    <cellStyle name="Output 8 2 4 5 15 2" xfId="18245" xr:uid="{00000000-0005-0000-0000-0000CE460000}"/>
    <cellStyle name="Output 8 2 4 5 16" xfId="18246" xr:uid="{00000000-0005-0000-0000-0000CF460000}"/>
    <cellStyle name="Output 8 2 4 5 2" xfId="18247" xr:uid="{00000000-0005-0000-0000-0000D0460000}"/>
    <cellStyle name="Output 8 2 4 5 2 2" xfId="18248" xr:uid="{00000000-0005-0000-0000-0000D1460000}"/>
    <cellStyle name="Output 8 2 4 5 3" xfId="18249" xr:uid="{00000000-0005-0000-0000-0000D2460000}"/>
    <cellStyle name="Output 8 2 4 5 3 2" xfId="18250" xr:uid="{00000000-0005-0000-0000-0000D3460000}"/>
    <cellStyle name="Output 8 2 4 5 4" xfId="18251" xr:uid="{00000000-0005-0000-0000-0000D4460000}"/>
    <cellStyle name="Output 8 2 4 5 4 2" xfId="18252" xr:uid="{00000000-0005-0000-0000-0000D5460000}"/>
    <cellStyle name="Output 8 2 4 5 5" xfId="18253" xr:uid="{00000000-0005-0000-0000-0000D6460000}"/>
    <cellStyle name="Output 8 2 4 5 5 2" xfId="18254" xr:uid="{00000000-0005-0000-0000-0000D7460000}"/>
    <cellStyle name="Output 8 2 4 5 6" xfId="18255" xr:uid="{00000000-0005-0000-0000-0000D8460000}"/>
    <cellStyle name="Output 8 2 4 5 6 2" xfId="18256" xr:uid="{00000000-0005-0000-0000-0000D9460000}"/>
    <cellStyle name="Output 8 2 4 5 7" xfId="18257" xr:uid="{00000000-0005-0000-0000-0000DA460000}"/>
    <cellStyle name="Output 8 2 4 5 7 2" xfId="18258" xr:uid="{00000000-0005-0000-0000-0000DB460000}"/>
    <cellStyle name="Output 8 2 4 5 8" xfId="18259" xr:uid="{00000000-0005-0000-0000-0000DC460000}"/>
    <cellStyle name="Output 8 2 4 5 8 2" xfId="18260" xr:uid="{00000000-0005-0000-0000-0000DD460000}"/>
    <cellStyle name="Output 8 2 4 5 9" xfId="18261" xr:uid="{00000000-0005-0000-0000-0000DE460000}"/>
    <cellStyle name="Output 8 2 4 5 9 2" xfId="18262" xr:uid="{00000000-0005-0000-0000-0000DF460000}"/>
    <cellStyle name="Output 8 2 4 6" xfId="18263" xr:uid="{00000000-0005-0000-0000-0000E0460000}"/>
    <cellStyle name="Output 8 2 4 6 10" xfId="18264" xr:uid="{00000000-0005-0000-0000-0000E1460000}"/>
    <cellStyle name="Output 8 2 4 6 10 2" xfId="18265" xr:uid="{00000000-0005-0000-0000-0000E2460000}"/>
    <cellStyle name="Output 8 2 4 6 11" xfId="18266" xr:uid="{00000000-0005-0000-0000-0000E3460000}"/>
    <cellStyle name="Output 8 2 4 6 11 2" xfId="18267" xr:uid="{00000000-0005-0000-0000-0000E4460000}"/>
    <cellStyle name="Output 8 2 4 6 12" xfId="18268" xr:uid="{00000000-0005-0000-0000-0000E5460000}"/>
    <cellStyle name="Output 8 2 4 6 12 2" xfId="18269" xr:uid="{00000000-0005-0000-0000-0000E6460000}"/>
    <cellStyle name="Output 8 2 4 6 13" xfId="18270" xr:uid="{00000000-0005-0000-0000-0000E7460000}"/>
    <cellStyle name="Output 8 2 4 6 13 2" xfId="18271" xr:uid="{00000000-0005-0000-0000-0000E8460000}"/>
    <cellStyle name="Output 8 2 4 6 14" xfId="18272" xr:uid="{00000000-0005-0000-0000-0000E9460000}"/>
    <cellStyle name="Output 8 2 4 6 14 2" xfId="18273" xr:uid="{00000000-0005-0000-0000-0000EA460000}"/>
    <cellStyle name="Output 8 2 4 6 15" xfId="18274" xr:uid="{00000000-0005-0000-0000-0000EB460000}"/>
    <cellStyle name="Output 8 2 4 6 2" xfId="18275" xr:uid="{00000000-0005-0000-0000-0000EC460000}"/>
    <cellStyle name="Output 8 2 4 6 2 2" xfId="18276" xr:uid="{00000000-0005-0000-0000-0000ED460000}"/>
    <cellStyle name="Output 8 2 4 6 3" xfId="18277" xr:uid="{00000000-0005-0000-0000-0000EE460000}"/>
    <cellStyle name="Output 8 2 4 6 3 2" xfId="18278" xr:uid="{00000000-0005-0000-0000-0000EF460000}"/>
    <cellStyle name="Output 8 2 4 6 4" xfId="18279" xr:uid="{00000000-0005-0000-0000-0000F0460000}"/>
    <cellStyle name="Output 8 2 4 6 4 2" xfId="18280" xr:uid="{00000000-0005-0000-0000-0000F1460000}"/>
    <cellStyle name="Output 8 2 4 6 5" xfId="18281" xr:uid="{00000000-0005-0000-0000-0000F2460000}"/>
    <cellStyle name="Output 8 2 4 6 5 2" xfId="18282" xr:uid="{00000000-0005-0000-0000-0000F3460000}"/>
    <cellStyle name="Output 8 2 4 6 6" xfId="18283" xr:uid="{00000000-0005-0000-0000-0000F4460000}"/>
    <cellStyle name="Output 8 2 4 6 6 2" xfId="18284" xr:uid="{00000000-0005-0000-0000-0000F5460000}"/>
    <cellStyle name="Output 8 2 4 6 7" xfId="18285" xr:uid="{00000000-0005-0000-0000-0000F6460000}"/>
    <cellStyle name="Output 8 2 4 6 7 2" xfId="18286" xr:uid="{00000000-0005-0000-0000-0000F7460000}"/>
    <cellStyle name="Output 8 2 4 6 8" xfId="18287" xr:uid="{00000000-0005-0000-0000-0000F8460000}"/>
    <cellStyle name="Output 8 2 4 6 8 2" xfId="18288" xr:uid="{00000000-0005-0000-0000-0000F9460000}"/>
    <cellStyle name="Output 8 2 4 6 9" xfId="18289" xr:uid="{00000000-0005-0000-0000-0000FA460000}"/>
    <cellStyle name="Output 8 2 4 6 9 2" xfId="18290" xr:uid="{00000000-0005-0000-0000-0000FB460000}"/>
    <cellStyle name="Output 8 2 4 7" xfId="18291" xr:uid="{00000000-0005-0000-0000-0000FC460000}"/>
    <cellStyle name="Output 8 2 4 7 2" xfId="18292" xr:uid="{00000000-0005-0000-0000-0000FD460000}"/>
    <cellStyle name="Output 8 2 4 8" xfId="18293" xr:uid="{00000000-0005-0000-0000-0000FE460000}"/>
    <cellStyle name="Output 8 2 4 8 2" xfId="18294" xr:uid="{00000000-0005-0000-0000-0000FF460000}"/>
    <cellStyle name="Output 8 2 4 9" xfId="18295" xr:uid="{00000000-0005-0000-0000-000000470000}"/>
    <cellStyle name="Output 8 2 4 9 2" xfId="18296" xr:uid="{00000000-0005-0000-0000-000001470000}"/>
    <cellStyle name="Output 8 2 5" xfId="18297" xr:uid="{00000000-0005-0000-0000-000002470000}"/>
    <cellStyle name="Output 8 2 5 10" xfId="18298" xr:uid="{00000000-0005-0000-0000-000003470000}"/>
    <cellStyle name="Output 8 2 5 10 2" xfId="18299" xr:uid="{00000000-0005-0000-0000-000004470000}"/>
    <cellStyle name="Output 8 2 5 11" xfId="18300" xr:uid="{00000000-0005-0000-0000-000005470000}"/>
    <cellStyle name="Output 8 2 5 11 2" xfId="18301" xr:uid="{00000000-0005-0000-0000-000006470000}"/>
    <cellStyle name="Output 8 2 5 12" xfId="18302" xr:uid="{00000000-0005-0000-0000-000007470000}"/>
    <cellStyle name="Output 8 2 5 12 2" xfId="18303" xr:uid="{00000000-0005-0000-0000-000008470000}"/>
    <cellStyle name="Output 8 2 5 13" xfId="18304" xr:uid="{00000000-0005-0000-0000-000009470000}"/>
    <cellStyle name="Output 8 2 5 13 2" xfId="18305" xr:uid="{00000000-0005-0000-0000-00000A470000}"/>
    <cellStyle name="Output 8 2 5 14" xfId="18306" xr:uid="{00000000-0005-0000-0000-00000B470000}"/>
    <cellStyle name="Output 8 2 5 14 2" xfId="18307" xr:uid="{00000000-0005-0000-0000-00000C470000}"/>
    <cellStyle name="Output 8 2 5 15" xfId="18308" xr:uid="{00000000-0005-0000-0000-00000D470000}"/>
    <cellStyle name="Output 8 2 5 15 2" xfId="18309" xr:uid="{00000000-0005-0000-0000-00000E470000}"/>
    <cellStyle name="Output 8 2 5 16" xfId="18310" xr:uid="{00000000-0005-0000-0000-00000F470000}"/>
    <cellStyle name="Output 8 2 5 16 2" xfId="18311" xr:uid="{00000000-0005-0000-0000-000010470000}"/>
    <cellStyle name="Output 8 2 5 17" xfId="18312" xr:uid="{00000000-0005-0000-0000-000011470000}"/>
    <cellStyle name="Output 8 2 5 17 2" xfId="18313" xr:uid="{00000000-0005-0000-0000-000012470000}"/>
    <cellStyle name="Output 8 2 5 18" xfId="18314" xr:uid="{00000000-0005-0000-0000-000013470000}"/>
    <cellStyle name="Output 8 2 5 18 2" xfId="18315" xr:uid="{00000000-0005-0000-0000-000014470000}"/>
    <cellStyle name="Output 8 2 5 19" xfId="18316" xr:uid="{00000000-0005-0000-0000-000015470000}"/>
    <cellStyle name="Output 8 2 5 2" xfId="18317" xr:uid="{00000000-0005-0000-0000-000016470000}"/>
    <cellStyle name="Output 8 2 5 2 10" xfId="18318" xr:uid="{00000000-0005-0000-0000-000017470000}"/>
    <cellStyle name="Output 8 2 5 2 10 2" xfId="18319" xr:uid="{00000000-0005-0000-0000-000018470000}"/>
    <cellStyle name="Output 8 2 5 2 11" xfId="18320" xr:uid="{00000000-0005-0000-0000-000019470000}"/>
    <cellStyle name="Output 8 2 5 2 11 2" xfId="18321" xr:uid="{00000000-0005-0000-0000-00001A470000}"/>
    <cellStyle name="Output 8 2 5 2 12" xfId="18322" xr:uid="{00000000-0005-0000-0000-00001B470000}"/>
    <cellStyle name="Output 8 2 5 2 12 2" xfId="18323" xr:uid="{00000000-0005-0000-0000-00001C470000}"/>
    <cellStyle name="Output 8 2 5 2 13" xfId="18324" xr:uid="{00000000-0005-0000-0000-00001D470000}"/>
    <cellStyle name="Output 8 2 5 2 13 2" xfId="18325" xr:uid="{00000000-0005-0000-0000-00001E470000}"/>
    <cellStyle name="Output 8 2 5 2 14" xfId="18326" xr:uid="{00000000-0005-0000-0000-00001F470000}"/>
    <cellStyle name="Output 8 2 5 2 14 2" xfId="18327" xr:uid="{00000000-0005-0000-0000-000020470000}"/>
    <cellStyle name="Output 8 2 5 2 15" xfId="18328" xr:uid="{00000000-0005-0000-0000-000021470000}"/>
    <cellStyle name="Output 8 2 5 2 15 2" xfId="18329" xr:uid="{00000000-0005-0000-0000-000022470000}"/>
    <cellStyle name="Output 8 2 5 2 16" xfId="18330" xr:uid="{00000000-0005-0000-0000-000023470000}"/>
    <cellStyle name="Output 8 2 5 2 16 2" xfId="18331" xr:uid="{00000000-0005-0000-0000-000024470000}"/>
    <cellStyle name="Output 8 2 5 2 17" xfId="18332" xr:uid="{00000000-0005-0000-0000-000025470000}"/>
    <cellStyle name="Output 8 2 5 2 17 2" xfId="18333" xr:uid="{00000000-0005-0000-0000-000026470000}"/>
    <cellStyle name="Output 8 2 5 2 18" xfId="18334" xr:uid="{00000000-0005-0000-0000-000027470000}"/>
    <cellStyle name="Output 8 2 5 2 2" xfId="18335" xr:uid="{00000000-0005-0000-0000-000028470000}"/>
    <cellStyle name="Output 8 2 5 2 2 2" xfId="18336" xr:uid="{00000000-0005-0000-0000-000029470000}"/>
    <cellStyle name="Output 8 2 5 2 3" xfId="18337" xr:uid="{00000000-0005-0000-0000-00002A470000}"/>
    <cellStyle name="Output 8 2 5 2 3 2" xfId="18338" xr:uid="{00000000-0005-0000-0000-00002B470000}"/>
    <cellStyle name="Output 8 2 5 2 4" xfId="18339" xr:uid="{00000000-0005-0000-0000-00002C470000}"/>
    <cellStyle name="Output 8 2 5 2 4 2" xfId="18340" xr:uid="{00000000-0005-0000-0000-00002D470000}"/>
    <cellStyle name="Output 8 2 5 2 5" xfId="18341" xr:uid="{00000000-0005-0000-0000-00002E470000}"/>
    <cellStyle name="Output 8 2 5 2 5 2" xfId="18342" xr:uid="{00000000-0005-0000-0000-00002F470000}"/>
    <cellStyle name="Output 8 2 5 2 6" xfId="18343" xr:uid="{00000000-0005-0000-0000-000030470000}"/>
    <cellStyle name="Output 8 2 5 2 6 2" xfId="18344" xr:uid="{00000000-0005-0000-0000-000031470000}"/>
    <cellStyle name="Output 8 2 5 2 7" xfId="18345" xr:uid="{00000000-0005-0000-0000-000032470000}"/>
    <cellStyle name="Output 8 2 5 2 7 2" xfId="18346" xr:uid="{00000000-0005-0000-0000-000033470000}"/>
    <cellStyle name="Output 8 2 5 2 8" xfId="18347" xr:uid="{00000000-0005-0000-0000-000034470000}"/>
    <cellStyle name="Output 8 2 5 2 8 2" xfId="18348" xr:uid="{00000000-0005-0000-0000-000035470000}"/>
    <cellStyle name="Output 8 2 5 2 9" xfId="18349" xr:uid="{00000000-0005-0000-0000-000036470000}"/>
    <cellStyle name="Output 8 2 5 2 9 2" xfId="18350" xr:uid="{00000000-0005-0000-0000-000037470000}"/>
    <cellStyle name="Output 8 2 5 3" xfId="18351" xr:uid="{00000000-0005-0000-0000-000038470000}"/>
    <cellStyle name="Output 8 2 5 3 10" xfId="18352" xr:uid="{00000000-0005-0000-0000-000039470000}"/>
    <cellStyle name="Output 8 2 5 3 10 2" xfId="18353" xr:uid="{00000000-0005-0000-0000-00003A470000}"/>
    <cellStyle name="Output 8 2 5 3 11" xfId="18354" xr:uid="{00000000-0005-0000-0000-00003B470000}"/>
    <cellStyle name="Output 8 2 5 3 11 2" xfId="18355" xr:uid="{00000000-0005-0000-0000-00003C470000}"/>
    <cellStyle name="Output 8 2 5 3 12" xfId="18356" xr:uid="{00000000-0005-0000-0000-00003D470000}"/>
    <cellStyle name="Output 8 2 5 3 12 2" xfId="18357" xr:uid="{00000000-0005-0000-0000-00003E470000}"/>
    <cellStyle name="Output 8 2 5 3 13" xfId="18358" xr:uid="{00000000-0005-0000-0000-00003F470000}"/>
    <cellStyle name="Output 8 2 5 3 13 2" xfId="18359" xr:uid="{00000000-0005-0000-0000-000040470000}"/>
    <cellStyle name="Output 8 2 5 3 14" xfId="18360" xr:uid="{00000000-0005-0000-0000-000041470000}"/>
    <cellStyle name="Output 8 2 5 3 14 2" xfId="18361" xr:uid="{00000000-0005-0000-0000-000042470000}"/>
    <cellStyle name="Output 8 2 5 3 15" xfId="18362" xr:uid="{00000000-0005-0000-0000-000043470000}"/>
    <cellStyle name="Output 8 2 5 3 15 2" xfId="18363" xr:uid="{00000000-0005-0000-0000-000044470000}"/>
    <cellStyle name="Output 8 2 5 3 16" xfId="18364" xr:uid="{00000000-0005-0000-0000-000045470000}"/>
    <cellStyle name="Output 8 2 5 3 2" xfId="18365" xr:uid="{00000000-0005-0000-0000-000046470000}"/>
    <cellStyle name="Output 8 2 5 3 2 2" xfId="18366" xr:uid="{00000000-0005-0000-0000-000047470000}"/>
    <cellStyle name="Output 8 2 5 3 3" xfId="18367" xr:uid="{00000000-0005-0000-0000-000048470000}"/>
    <cellStyle name="Output 8 2 5 3 3 2" xfId="18368" xr:uid="{00000000-0005-0000-0000-000049470000}"/>
    <cellStyle name="Output 8 2 5 3 4" xfId="18369" xr:uid="{00000000-0005-0000-0000-00004A470000}"/>
    <cellStyle name="Output 8 2 5 3 4 2" xfId="18370" xr:uid="{00000000-0005-0000-0000-00004B470000}"/>
    <cellStyle name="Output 8 2 5 3 5" xfId="18371" xr:uid="{00000000-0005-0000-0000-00004C470000}"/>
    <cellStyle name="Output 8 2 5 3 5 2" xfId="18372" xr:uid="{00000000-0005-0000-0000-00004D470000}"/>
    <cellStyle name="Output 8 2 5 3 6" xfId="18373" xr:uid="{00000000-0005-0000-0000-00004E470000}"/>
    <cellStyle name="Output 8 2 5 3 6 2" xfId="18374" xr:uid="{00000000-0005-0000-0000-00004F470000}"/>
    <cellStyle name="Output 8 2 5 3 7" xfId="18375" xr:uid="{00000000-0005-0000-0000-000050470000}"/>
    <cellStyle name="Output 8 2 5 3 7 2" xfId="18376" xr:uid="{00000000-0005-0000-0000-000051470000}"/>
    <cellStyle name="Output 8 2 5 3 8" xfId="18377" xr:uid="{00000000-0005-0000-0000-000052470000}"/>
    <cellStyle name="Output 8 2 5 3 8 2" xfId="18378" xr:uid="{00000000-0005-0000-0000-000053470000}"/>
    <cellStyle name="Output 8 2 5 3 9" xfId="18379" xr:uid="{00000000-0005-0000-0000-000054470000}"/>
    <cellStyle name="Output 8 2 5 3 9 2" xfId="18380" xr:uid="{00000000-0005-0000-0000-000055470000}"/>
    <cellStyle name="Output 8 2 5 4" xfId="18381" xr:uid="{00000000-0005-0000-0000-000056470000}"/>
    <cellStyle name="Output 8 2 5 4 10" xfId="18382" xr:uid="{00000000-0005-0000-0000-000057470000}"/>
    <cellStyle name="Output 8 2 5 4 10 2" xfId="18383" xr:uid="{00000000-0005-0000-0000-000058470000}"/>
    <cellStyle name="Output 8 2 5 4 11" xfId="18384" xr:uid="{00000000-0005-0000-0000-000059470000}"/>
    <cellStyle name="Output 8 2 5 4 11 2" xfId="18385" xr:uid="{00000000-0005-0000-0000-00005A470000}"/>
    <cellStyle name="Output 8 2 5 4 12" xfId="18386" xr:uid="{00000000-0005-0000-0000-00005B470000}"/>
    <cellStyle name="Output 8 2 5 4 12 2" xfId="18387" xr:uid="{00000000-0005-0000-0000-00005C470000}"/>
    <cellStyle name="Output 8 2 5 4 13" xfId="18388" xr:uid="{00000000-0005-0000-0000-00005D470000}"/>
    <cellStyle name="Output 8 2 5 4 13 2" xfId="18389" xr:uid="{00000000-0005-0000-0000-00005E470000}"/>
    <cellStyle name="Output 8 2 5 4 14" xfId="18390" xr:uid="{00000000-0005-0000-0000-00005F470000}"/>
    <cellStyle name="Output 8 2 5 4 14 2" xfId="18391" xr:uid="{00000000-0005-0000-0000-000060470000}"/>
    <cellStyle name="Output 8 2 5 4 15" xfId="18392" xr:uid="{00000000-0005-0000-0000-000061470000}"/>
    <cellStyle name="Output 8 2 5 4 15 2" xfId="18393" xr:uid="{00000000-0005-0000-0000-000062470000}"/>
    <cellStyle name="Output 8 2 5 4 16" xfId="18394" xr:uid="{00000000-0005-0000-0000-000063470000}"/>
    <cellStyle name="Output 8 2 5 4 2" xfId="18395" xr:uid="{00000000-0005-0000-0000-000064470000}"/>
    <cellStyle name="Output 8 2 5 4 2 2" xfId="18396" xr:uid="{00000000-0005-0000-0000-000065470000}"/>
    <cellStyle name="Output 8 2 5 4 3" xfId="18397" xr:uid="{00000000-0005-0000-0000-000066470000}"/>
    <cellStyle name="Output 8 2 5 4 3 2" xfId="18398" xr:uid="{00000000-0005-0000-0000-000067470000}"/>
    <cellStyle name="Output 8 2 5 4 4" xfId="18399" xr:uid="{00000000-0005-0000-0000-000068470000}"/>
    <cellStyle name="Output 8 2 5 4 4 2" xfId="18400" xr:uid="{00000000-0005-0000-0000-000069470000}"/>
    <cellStyle name="Output 8 2 5 4 5" xfId="18401" xr:uid="{00000000-0005-0000-0000-00006A470000}"/>
    <cellStyle name="Output 8 2 5 4 5 2" xfId="18402" xr:uid="{00000000-0005-0000-0000-00006B470000}"/>
    <cellStyle name="Output 8 2 5 4 6" xfId="18403" xr:uid="{00000000-0005-0000-0000-00006C470000}"/>
    <cellStyle name="Output 8 2 5 4 6 2" xfId="18404" xr:uid="{00000000-0005-0000-0000-00006D470000}"/>
    <cellStyle name="Output 8 2 5 4 7" xfId="18405" xr:uid="{00000000-0005-0000-0000-00006E470000}"/>
    <cellStyle name="Output 8 2 5 4 7 2" xfId="18406" xr:uid="{00000000-0005-0000-0000-00006F470000}"/>
    <cellStyle name="Output 8 2 5 4 8" xfId="18407" xr:uid="{00000000-0005-0000-0000-000070470000}"/>
    <cellStyle name="Output 8 2 5 4 8 2" xfId="18408" xr:uid="{00000000-0005-0000-0000-000071470000}"/>
    <cellStyle name="Output 8 2 5 4 9" xfId="18409" xr:uid="{00000000-0005-0000-0000-000072470000}"/>
    <cellStyle name="Output 8 2 5 4 9 2" xfId="18410" xr:uid="{00000000-0005-0000-0000-000073470000}"/>
    <cellStyle name="Output 8 2 5 5" xfId="18411" xr:uid="{00000000-0005-0000-0000-000074470000}"/>
    <cellStyle name="Output 8 2 5 5 10" xfId="18412" xr:uid="{00000000-0005-0000-0000-000075470000}"/>
    <cellStyle name="Output 8 2 5 5 10 2" xfId="18413" xr:uid="{00000000-0005-0000-0000-000076470000}"/>
    <cellStyle name="Output 8 2 5 5 11" xfId="18414" xr:uid="{00000000-0005-0000-0000-000077470000}"/>
    <cellStyle name="Output 8 2 5 5 11 2" xfId="18415" xr:uid="{00000000-0005-0000-0000-000078470000}"/>
    <cellStyle name="Output 8 2 5 5 12" xfId="18416" xr:uid="{00000000-0005-0000-0000-000079470000}"/>
    <cellStyle name="Output 8 2 5 5 12 2" xfId="18417" xr:uid="{00000000-0005-0000-0000-00007A470000}"/>
    <cellStyle name="Output 8 2 5 5 13" xfId="18418" xr:uid="{00000000-0005-0000-0000-00007B470000}"/>
    <cellStyle name="Output 8 2 5 5 13 2" xfId="18419" xr:uid="{00000000-0005-0000-0000-00007C470000}"/>
    <cellStyle name="Output 8 2 5 5 14" xfId="18420" xr:uid="{00000000-0005-0000-0000-00007D470000}"/>
    <cellStyle name="Output 8 2 5 5 14 2" xfId="18421" xr:uid="{00000000-0005-0000-0000-00007E470000}"/>
    <cellStyle name="Output 8 2 5 5 15" xfId="18422" xr:uid="{00000000-0005-0000-0000-00007F470000}"/>
    <cellStyle name="Output 8 2 5 5 2" xfId="18423" xr:uid="{00000000-0005-0000-0000-000080470000}"/>
    <cellStyle name="Output 8 2 5 5 2 2" xfId="18424" xr:uid="{00000000-0005-0000-0000-000081470000}"/>
    <cellStyle name="Output 8 2 5 5 3" xfId="18425" xr:uid="{00000000-0005-0000-0000-000082470000}"/>
    <cellStyle name="Output 8 2 5 5 3 2" xfId="18426" xr:uid="{00000000-0005-0000-0000-000083470000}"/>
    <cellStyle name="Output 8 2 5 5 4" xfId="18427" xr:uid="{00000000-0005-0000-0000-000084470000}"/>
    <cellStyle name="Output 8 2 5 5 4 2" xfId="18428" xr:uid="{00000000-0005-0000-0000-000085470000}"/>
    <cellStyle name="Output 8 2 5 5 5" xfId="18429" xr:uid="{00000000-0005-0000-0000-000086470000}"/>
    <cellStyle name="Output 8 2 5 5 5 2" xfId="18430" xr:uid="{00000000-0005-0000-0000-000087470000}"/>
    <cellStyle name="Output 8 2 5 5 6" xfId="18431" xr:uid="{00000000-0005-0000-0000-000088470000}"/>
    <cellStyle name="Output 8 2 5 5 6 2" xfId="18432" xr:uid="{00000000-0005-0000-0000-000089470000}"/>
    <cellStyle name="Output 8 2 5 5 7" xfId="18433" xr:uid="{00000000-0005-0000-0000-00008A470000}"/>
    <cellStyle name="Output 8 2 5 5 7 2" xfId="18434" xr:uid="{00000000-0005-0000-0000-00008B470000}"/>
    <cellStyle name="Output 8 2 5 5 8" xfId="18435" xr:uid="{00000000-0005-0000-0000-00008C470000}"/>
    <cellStyle name="Output 8 2 5 5 8 2" xfId="18436" xr:uid="{00000000-0005-0000-0000-00008D470000}"/>
    <cellStyle name="Output 8 2 5 5 9" xfId="18437" xr:uid="{00000000-0005-0000-0000-00008E470000}"/>
    <cellStyle name="Output 8 2 5 5 9 2" xfId="18438" xr:uid="{00000000-0005-0000-0000-00008F470000}"/>
    <cellStyle name="Output 8 2 5 6" xfId="18439" xr:uid="{00000000-0005-0000-0000-000090470000}"/>
    <cellStyle name="Output 8 2 5 6 2" xfId="18440" xr:uid="{00000000-0005-0000-0000-000091470000}"/>
    <cellStyle name="Output 8 2 5 7" xfId="18441" xr:uid="{00000000-0005-0000-0000-000092470000}"/>
    <cellStyle name="Output 8 2 5 7 2" xfId="18442" xr:uid="{00000000-0005-0000-0000-000093470000}"/>
    <cellStyle name="Output 8 2 5 8" xfId="18443" xr:uid="{00000000-0005-0000-0000-000094470000}"/>
    <cellStyle name="Output 8 2 5 8 2" xfId="18444" xr:uid="{00000000-0005-0000-0000-000095470000}"/>
    <cellStyle name="Output 8 2 5 9" xfId="18445" xr:uid="{00000000-0005-0000-0000-000096470000}"/>
    <cellStyle name="Output 8 2 5 9 2" xfId="18446" xr:uid="{00000000-0005-0000-0000-000097470000}"/>
    <cellStyle name="Output 8 2 6" xfId="18447" xr:uid="{00000000-0005-0000-0000-000098470000}"/>
    <cellStyle name="Output 8 2 6 10" xfId="18448" xr:uid="{00000000-0005-0000-0000-000099470000}"/>
    <cellStyle name="Output 8 2 6 10 2" xfId="18449" xr:uid="{00000000-0005-0000-0000-00009A470000}"/>
    <cellStyle name="Output 8 2 6 11" xfId="18450" xr:uid="{00000000-0005-0000-0000-00009B470000}"/>
    <cellStyle name="Output 8 2 6 11 2" xfId="18451" xr:uid="{00000000-0005-0000-0000-00009C470000}"/>
    <cellStyle name="Output 8 2 6 12" xfId="18452" xr:uid="{00000000-0005-0000-0000-00009D470000}"/>
    <cellStyle name="Output 8 2 6 12 2" xfId="18453" xr:uid="{00000000-0005-0000-0000-00009E470000}"/>
    <cellStyle name="Output 8 2 6 13" xfId="18454" xr:uid="{00000000-0005-0000-0000-00009F470000}"/>
    <cellStyle name="Output 8 2 6 13 2" xfId="18455" xr:uid="{00000000-0005-0000-0000-0000A0470000}"/>
    <cellStyle name="Output 8 2 6 14" xfId="18456" xr:uid="{00000000-0005-0000-0000-0000A1470000}"/>
    <cellStyle name="Output 8 2 6 14 2" xfId="18457" xr:uid="{00000000-0005-0000-0000-0000A2470000}"/>
    <cellStyle name="Output 8 2 6 15" xfId="18458" xr:uid="{00000000-0005-0000-0000-0000A3470000}"/>
    <cellStyle name="Output 8 2 6 15 2" xfId="18459" xr:uid="{00000000-0005-0000-0000-0000A4470000}"/>
    <cellStyle name="Output 8 2 6 16" xfId="18460" xr:uid="{00000000-0005-0000-0000-0000A5470000}"/>
    <cellStyle name="Output 8 2 6 16 2" xfId="18461" xr:uid="{00000000-0005-0000-0000-0000A6470000}"/>
    <cellStyle name="Output 8 2 6 17" xfId="18462" xr:uid="{00000000-0005-0000-0000-0000A7470000}"/>
    <cellStyle name="Output 8 2 6 17 2" xfId="18463" xr:uid="{00000000-0005-0000-0000-0000A8470000}"/>
    <cellStyle name="Output 8 2 6 18" xfId="18464" xr:uid="{00000000-0005-0000-0000-0000A9470000}"/>
    <cellStyle name="Output 8 2 6 18 2" xfId="18465" xr:uid="{00000000-0005-0000-0000-0000AA470000}"/>
    <cellStyle name="Output 8 2 6 19" xfId="18466" xr:uid="{00000000-0005-0000-0000-0000AB470000}"/>
    <cellStyle name="Output 8 2 6 2" xfId="18467" xr:uid="{00000000-0005-0000-0000-0000AC470000}"/>
    <cellStyle name="Output 8 2 6 2 10" xfId="18468" xr:uid="{00000000-0005-0000-0000-0000AD470000}"/>
    <cellStyle name="Output 8 2 6 2 10 2" xfId="18469" xr:uid="{00000000-0005-0000-0000-0000AE470000}"/>
    <cellStyle name="Output 8 2 6 2 11" xfId="18470" xr:uid="{00000000-0005-0000-0000-0000AF470000}"/>
    <cellStyle name="Output 8 2 6 2 11 2" xfId="18471" xr:uid="{00000000-0005-0000-0000-0000B0470000}"/>
    <cellStyle name="Output 8 2 6 2 12" xfId="18472" xr:uid="{00000000-0005-0000-0000-0000B1470000}"/>
    <cellStyle name="Output 8 2 6 2 12 2" xfId="18473" xr:uid="{00000000-0005-0000-0000-0000B2470000}"/>
    <cellStyle name="Output 8 2 6 2 13" xfId="18474" xr:uid="{00000000-0005-0000-0000-0000B3470000}"/>
    <cellStyle name="Output 8 2 6 2 13 2" xfId="18475" xr:uid="{00000000-0005-0000-0000-0000B4470000}"/>
    <cellStyle name="Output 8 2 6 2 14" xfId="18476" xr:uid="{00000000-0005-0000-0000-0000B5470000}"/>
    <cellStyle name="Output 8 2 6 2 14 2" xfId="18477" xr:uid="{00000000-0005-0000-0000-0000B6470000}"/>
    <cellStyle name="Output 8 2 6 2 15" xfId="18478" xr:uid="{00000000-0005-0000-0000-0000B7470000}"/>
    <cellStyle name="Output 8 2 6 2 15 2" xfId="18479" xr:uid="{00000000-0005-0000-0000-0000B8470000}"/>
    <cellStyle name="Output 8 2 6 2 16" xfId="18480" xr:uid="{00000000-0005-0000-0000-0000B9470000}"/>
    <cellStyle name="Output 8 2 6 2 16 2" xfId="18481" xr:uid="{00000000-0005-0000-0000-0000BA470000}"/>
    <cellStyle name="Output 8 2 6 2 17" xfId="18482" xr:uid="{00000000-0005-0000-0000-0000BB470000}"/>
    <cellStyle name="Output 8 2 6 2 17 2" xfId="18483" xr:uid="{00000000-0005-0000-0000-0000BC470000}"/>
    <cellStyle name="Output 8 2 6 2 18" xfId="18484" xr:uid="{00000000-0005-0000-0000-0000BD470000}"/>
    <cellStyle name="Output 8 2 6 2 2" xfId="18485" xr:uid="{00000000-0005-0000-0000-0000BE470000}"/>
    <cellStyle name="Output 8 2 6 2 2 2" xfId="18486" xr:uid="{00000000-0005-0000-0000-0000BF470000}"/>
    <cellStyle name="Output 8 2 6 2 3" xfId="18487" xr:uid="{00000000-0005-0000-0000-0000C0470000}"/>
    <cellStyle name="Output 8 2 6 2 3 2" xfId="18488" xr:uid="{00000000-0005-0000-0000-0000C1470000}"/>
    <cellStyle name="Output 8 2 6 2 4" xfId="18489" xr:uid="{00000000-0005-0000-0000-0000C2470000}"/>
    <cellStyle name="Output 8 2 6 2 4 2" xfId="18490" xr:uid="{00000000-0005-0000-0000-0000C3470000}"/>
    <cellStyle name="Output 8 2 6 2 5" xfId="18491" xr:uid="{00000000-0005-0000-0000-0000C4470000}"/>
    <cellStyle name="Output 8 2 6 2 5 2" xfId="18492" xr:uid="{00000000-0005-0000-0000-0000C5470000}"/>
    <cellStyle name="Output 8 2 6 2 6" xfId="18493" xr:uid="{00000000-0005-0000-0000-0000C6470000}"/>
    <cellStyle name="Output 8 2 6 2 6 2" xfId="18494" xr:uid="{00000000-0005-0000-0000-0000C7470000}"/>
    <cellStyle name="Output 8 2 6 2 7" xfId="18495" xr:uid="{00000000-0005-0000-0000-0000C8470000}"/>
    <cellStyle name="Output 8 2 6 2 7 2" xfId="18496" xr:uid="{00000000-0005-0000-0000-0000C9470000}"/>
    <cellStyle name="Output 8 2 6 2 8" xfId="18497" xr:uid="{00000000-0005-0000-0000-0000CA470000}"/>
    <cellStyle name="Output 8 2 6 2 8 2" xfId="18498" xr:uid="{00000000-0005-0000-0000-0000CB470000}"/>
    <cellStyle name="Output 8 2 6 2 9" xfId="18499" xr:uid="{00000000-0005-0000-0000-0000CC470000}"/>
    <cellStyle name="Output 8 2 6 2 9 2" xfId="18500" xr:uid="{00000000-0005-0000-0000-0000CD470000}"/>
    <cellStyle name="Output 8 2 6 3" xfId="18501" xr:uid="{00000000-0005-0000-0000-0000CE470000}"/>
    <cellStyle name="Output 8 2 6 3 10" xfId="18502" xr:uid="{00000000-0005-0000-0000-0000CF470000}"/>
    <cellStyle name="Output 8 2 6 3 10 2" xfId="18503" xr:uid="{00000000-0005-0000-0000-0000D0470000}"/>
    <cellStyle name="Output 8 2 6 3 11" xfId="18504" xr:uid="{00000000-0005-0000-0000-0000D1470000}"/>
    <cellStyle name="Output 8 2 6 3 11 2" xfId="18505" xr:uid="{00000000-0005-0000-0000-0000D2470000}"/>
    <cellStyle name="Output 8 2 6 3 12" xfId="18506" xr:uid="{00000000-0005-0000-0000-0000D3470000}"/>
    <cellStyle name="Output 8 2 6 3 12 2" xfId="18507" xr:uid="{00000000-0005-0000-0000-0000D4470000}"/>
    <cellStyle name="Output 8 2 6 3 13" xfId="18508" xr:uid="{00000000-0005-0000-0000-0000D5470000}"/>
    <cellStyle name="Output 8 2 6 3 13 2" xfId="18509" xr:uid="{00000000-0005-0000-0000-0000D6470000}"/>
    <cellStyle name="Output 8 2 6 3 14" xfId="18510" xr:uid="{00000000-0005-0000-0000-0000D7470000}"/>
    <cellStyle name="Output 8 2 6 3 14 2" xfId="18511" xr:uid="{00000000-0005-0000-0000-0000D8470000}"/>
    <cellStyle name="Output 8 2 6 3 15" xfId="18512" xr:uid="{00000000-0005-0000-0000-0000D9470000}"/>
    <cellStyle name="Output 8 2 6 3 15 2" xfId="18513" xr:uid="{00000000-0005-0000-0000-0000DA470000}"/>
    <cellStyle name="Output 8 2 6 3 16" xfId="18514" xr:uid="{00000000-0005-0000-0000-0000DB470000}"/>
    <cellStyle name="Output 8 2 6 3 2" xfId="18515" xr:uid="{00000000-0005-0000-0000-0000DC470000}"/>
    <cellStyle name="Output 8 2 6 3 2 2" xfId="18516" xr:uid="{00000000-0005-0000-0000-0000DD470000}"/>
    <cellStyle name="Output 8 2 6 3 3" xfId="18517" xr:uid="{00000000-0005-0000-0000-0000DE470000}"/>
    <cellStyle name="Output 8 2 6 3 3 2" xfId="18518" xr:uid="{00000000-0005-0000-0000-0000DF470000}"/>
    <cellStyle name="Output 8 2 6 3 4" xfId="18519" xr:uid="{00000000-0005-0000-0000-0000E0470000}"/>
    <cellStyle name="Output 8 2 6 3 4 2" xfId="18520" xr:uid="{00000000-0005-0000-0000-0000E1470000}"/>
    <cellStyle name="Output 8 2 6 3 5" xfId="18521" xr:uid="{00000000-0005-0000-0000-0000E2470000}"/>
    <cellStyle name="Output 8 2 6 3 5 2" xfId="18522" xr:uid="{00000000-0005-0000-0000-0000E3470000}"/>
    <cellStyle name="Output 8 2 6 3 6" xfId="18523" xr:uid="{00000000-0005-0000-0000-0000E4470000}"/>
    <cellStyle name="Output 8 2 6 3 6 2" xfId="18524" xr:uid="{00000000-0005-0000-0000-0000E5470000}"/>
    <cellStyle name="Output 8 2 6 3 7" xfId="18525" xr:uid="{00000000-0005-0000-0000-0000E6470000}"/>
    <cellStyle name="Output 8 2 6 3 7 2" xfId="18526" xr:uid="{00000000-0005-0000-0000-0000E7470000}"/>
    <cellStyle name="Output 8 2 6 3 8" xfId="18527" xr:uid="{00000000-0005-0000-0000-0000E8470000}"/>
    <cellStyle name="Output 8 2 6 3 8 2" xfId="18528" xr:uid="{00000000-0005-0000-0000-0000E9470000}"/>
    <cellStyle name="Output 8 2 6 3 9" xfId="18529" xr:uid="{00000000-0005-0000-0000-0000EA470000}"/>
    <cellStyle name="Output 8 2 6 3 9 2" xfId="18530" xr:uid="{00000000-0005-0000-0000-0000EB470000}"/>
    <cellStyle name="Output 8 2 6 4" xfId="18531" xr:uid="{00000000-0005-0000-0000-0000EC470000}"/>
    <cellStyle name="Output 8 2 6 4 10" xfId="18532" xr:uid="{00000000-0005-0000-0000-0000ED470000}"/>
    <cellStyle name="Output 8 2 6 4 10 2" xfId="18533" xr:uid="{00000000-0005-0000-0000-0000EE470000}"/>
    <cellStyle name="Output 8 2 6 4 11" xfId="18534" xr:uid="{00000000-0005-0000-0000-0000EF470000}"/>
    <cellStyle name="Output 8 2 6 4 11 2" xfId="18535" xr:uid="{00000000-0005-0000-0000-0000F0470000}"/>
    <cellStyle name="Output 8 2 6 4 12" xfId="18536" xr:uid="{00000000-0005-0000-0000-0000F1470000}"/>
    <cellStyle name="Output 8 2 6 4 12 2" xfId="18537" xr:uid="{00000000-0005-0000-0000-0000F2470000}"/>
    <cellStyle name="Output 8 2 6 4 13" xfId="18538" xr:uid="{00000000-0005-0000-0000-0000F3470000}"/>
    <cellStyle name="Output 8 2 6 4 13 2" xfId="18539" xr:uid="{00000000-0005-0000-0000-0000F4470000}"/>
    <cellStyle name="Output 8 2 6 4 14" xfId="18540" xr:uid="{00000000-0005-0000-0000-0000F5470000}"/>
    <cellStyle name="Output 8 2 6 4 14 2" xfId="18541" xr:uid="{00000000-0005-0000-0000-0000F6470000}"/>
    <cellStyle name="Output 8 2 6 4 15" xfId="18542" xr:uid="{00000000-0005-0000-0000-0000F7470000}"/>
    <cellStyle name="Output 8 2 6 4 15 2" xfId="18543" xr:uid="{00000000-0005-0000-0000-0000F8470000}"/>
    <cellStyle name="Output 8 2 6 4 16" xfId="18544" xr:uid="{00000000-0005-0000-0000-0000F9470000}"/>
    <cellStyle name="Output 8 2 6 4 2" xfId="18545" xr:uid="{00000000-0005-0000-0000-0000FA470000}"/>
    <cellStyle name="Output 8 2 6 4 2 2" xfId="18546" xr:uid="{00000000-0005-0000-0000-0000FB470000}"/>
    <cellStyle name="Output 8 2 6 4 3" xfId="18547" xr:uid="{00000000-0005-0000-0000-0000FC470000}"/>
    <cellStyle name="Output 8 2 6 4 3 2" xfId="18548" xr:uid="{00000000-0005-0000-0000-0000FD470000}"/>
    <cellStyle name="Output 8 2 6 4 4" xfId="18549" xr:uid="{00000000-0005-0000-0000-0000FE470000}"/>
    <cellStyle name="Output 8 2 6 4 4 2" xfId="18550" xr:uid="{00000000-0005-0000-0000-0000FF470000}"/>
    <cellStyle name="Output 8 2 6 4 5" xfId="18551" xr:uid="{00000000-0005-0000-0000-000000480000}"/>
    <cellStyle name="Output 8 2 6 4 5 2" xfId="18552" xr:uid="{00000000-0005-0000-0000-000001480000}"/>
    <cellStyle name="Output 8 2 6 4 6" xfId="18553" xr:uid="{00000000-0005-0000-0000-000002480000}"/>
    <cellStyle name="Output 8 2 6 4 6 2" xfId="18554" xr:uid="{00000000-0005-0000-0000-000003480000}"/>
    <cellStyle name="Output 8 2 6 4 7" xfId="18555" xr:uid="{00000000-0005-0000-0000-000004480000}"/>
    <cellStyle name="Output 8 2 6 4 7 2" xfId="18556" xr:uid="{00000000-0005-0000-0000-000005480000}"/>
    <cellStyle name="Output 8 2 6 4 8" xfId="18557" xr:uid="{00000000-0005-0000-0000-000006480000}"/>
    <cellStyle name="Output 8 2 6 4 8 2" xfId="18558" xr:uid="{00000000-0005-0000-0000-000007480000}"/>
    <cellStyle name="Output 8 2 6 4 9" xfId="18559" xr:uid="{00000000-0005-0000-0000-000008480000}"/>
    <cellStyle name="Output 8 2 6 4 9 2" xfId="18560" xr:uid="{00000000-0005-0000-0000-000009480000}"/>
    <cellStyle name="Output 8 2 6 5" xfId="18561" xr:uid="{00000000-0005-0000-0000-00000A480000}"/>
    <cellStyle name="Output 8 2 6 5 10" xfId="18562" xr:uid="{00000000-0005-0000-0000-00000B480000}"/>
    <cellStyle name="Output 8 2 6 5 10 2" xfId="18563" xr:uid="{00000000-0005-0000-0000-00000C480000}"/>
    <cellStyle name="Output 8 2 6 5 11" xfId="18564" xr:uid="{00000000-0005-0000-0000-00000D480000}"/>
    <cellStyle name="Output 8 2 6 5 11 2" xfId="18565" xr:uid="{00000000-0005-0000-0000-00000E480000}"/>
    <cellStyle name="Output 8 2 6 5 12" xfId="18566" xr:uid="{00000000-0005-0000-0000-00000F480000}"/>
    <cellStyle name="Output 8 2 6 5 12 2" xfId="18567" xr:uid="{00000000-0005-0000-0000-000010480000}"/>
    <cellStyle name="Output 8 2 6 5 13" xfId="18568" xr:uid="{00000000-0005-0000-0000-000011480000}"/>
    <cellStyle name="Output 8 2 6 5 13 2" xfId="18569" xr:uid="{00000000-0005-0000-0000-000012480000}"/>
    <cellStyle name="Output 8 2 6 5 14" xfId="18570" xr:uid="{00000000-0005-0000-0000-000013480000}"/>
    <cellStyle name="Output 8 2 6 5 14 2" xfId="18571" xr:uid="{00000000-0005-0000-0000-000014480000}"/>
    <cellStyle name="Output 8 2 6 5 15" xfId="18572" xr:uid="{00000000-0005-0000-0000-000015480000}"/>
    <cellStyle name="Output 8 2 6 5 2" xfId="18573" xr:uid="{00000000-0005-0000-0000-000016480000}"/>
    <cellStyle name="Output 8 2 6 5 2 2" xfId="18574" xr:uid="{00000000-0005-0000-0000-000017480000}"/>
    <cellStyle name="Output 8 2 6 5 3" xfId="18575" xr:uid="{00000000-0005-0000-0000-000018480000}"/>
    <cellStyle name="Output 8 2 6 5 3 2" xfId="18576" xr:uid="{00000000-0005-0000-0000-000019480000}"/>
    <cellStyle name="Output 8 2 6 5 4" xfId="18577" xr:uid="{00000000-0005-0000-0000-00001A480000}"/>
    <cellStyle name="Output 8 2 6 5 4 2" xfId="18578" xr:uid="{00000000-0005-0000-0000-00001B480000}"/>
    <cellStyle name="Output 8 2 6 5 5" xfId="18579" xr:uid="{00000000-0005-0000-0000-00001C480000}"/>
    <cellStyle name="Output 8 2 6 5 5 2" xfId="18580" xr:uid="{00000000-0005-0000-0000-00001D480000}"/>
    <cellStyle name="Output 8 2 6 5 6" xfId="18581" xr:uid="{00000000-0005-0000-0000-00001E480000}"/>
    <cellStyle name="Output 8 2 6 5 6 2" xfId="18582" xr:uid="{00000000-0005-0000-0000-00001F480000}"/>
    <cellStyle name="Output 8 2 6 5 7" xfId="18583" xr:uid="{00000000-0005-0000-0000-000020480000}"/>
    <cellStyle name="Output 8 2 6 5 7 2" xfId="18584" xr:uid="{00000000-0005-0000-0000-000021480000}"/>
    <cellStyle name="Output 8 2 6 5 8" xfId="18585" xr:uid="{00000000-0005-0000-0000-000022480000}"/>
    <cellStyle name="Output 8 2 6 5 8 2" xfId="18586" xr:uid="{00000000-0005-0000-0000-000023480000}"/>
    <cellStyle name="Output 8 2 6 5 9" xfId="18587" xr:uid="{00000000-0005-0000-0000-000024480000}"/>
    <cellStyle name="Output 8 2 6 5 9 2" xfId="18588" xr:uid="{00000000-0005-0000-0000-000025480000}"/>
    <cellStyle name="Output 8 2 6 6" xfId="18589" xr:uid="{00000000-0005-0000-0000-000026480000}"/>
    <cellStyle name="Output 8 2 6 6 2" xfId="18590" xr:uid="{00000000-0005-0000-0000-000027480000}"/>
    <cellStyle name="Output 8 2 6 7" xfId="18591" xr:uid="{00000000-0005-0000-0000-000028480000}"/>
    <cellStyle name="Output 8 2 6 7 2" xfId="18592" xr:uid="{00000000-0005-0000-0000-000029480000}"/>
    <cellStyle name="Output 8 2 6 8" xfId="18593" xr:uid="{00000000-0005-0000-0000-00002A480000}"/>
    <cellStyle name="Output 8 2 6 8 2" xfId="18594" xr:uid="{00000000-0005-0000-0000-00002B480000}"/>
    <cellStyle name="Output 8 2 6 9" xfId="18595" xr:uid="{00000000-0005-0000-0000-00002C480000}"/>
    <cellStyle name="Output 8 2 6 9 2" xfId="18596" xr:uid="{00000000-0005-0000-0000-00002D480000}"/>
    <cellStyle name="Output 8 2 7" xfId="18597" xr:uid="{00000000-0005-0000-0000-00002E480000}"/>
    <cellStyle name="Output 8 2 7 10" xfId="18598" xr:uid="{00000000-0005-0000-0000-00002F480000}"/>
    <cellStyle name="Output 8 2 7 10 2" xfId="18599" xr:uid="{00000000-0005-0000-0000-000030480000}"/>
    <cellStyle name="Output 8 2 7 11" xfId="18600" xr:uid="{00000000-0005-0000-0000-000031480000}"/>
    <cellStyle name="Output 8 2 7 11 2" xfId="18601" xr:uid="{00000000-0005-0000-0000-000032480000}"/>
    <cellStyle name="Output 8 2 7 12" xfId="18602" xr:uid="{00000000-0005-0000-0000-000033480000}"/>
    <cellStyle name="Output 8 2 7 12 2" xfId="18603" xr:uid="{00000000-0005-0000-0000-000034480000}"/>
    <cellStyle name="Output 8 2 7 13" xfId="18604" xr:uid="{00000000-0005-0000-0000-000035480000}"/>
    <cellStyle name="Output 8 2 7 13 2" xfId="18605" xr:uid="{00000000-0005-0000-0000-000036480000}"/>
    <cellStyle name="Output 8 2 7 14" xfId="18606" xr:uid="{00000000-0005-0000-0000-000037480000}"/>
    <cellStyle name="Output 8 2 7 14 2" xfId="18607" xr:uid="{00000000-0005-0000-0000-000038480000}"/>
    <cellStyle name="Output 8 2 7 15" xfId="18608" xr:uid="{00000000-0005-0000-0000-000039480000}"/>
    <cellStyle name="Output 8 2 7 15 2" xfId="18609" xr:uid="{00000000-0005-0000-0000-00003A480000}"/>
    <cellStyle name="Output 8 2 7 16" xfId="18610" xr:uid="{00000000-0005-0000-0000-00003B480000}"/>
    <cellStyle name="Output 8 2 7 16 2" xfId="18611" xr:uid="{00000000-0005-0000-0000-00003C480000}"/>
    <cellStyle name="Output 8 2 7 17" xfId="18612" xr:uid="{00000000-0005-0000-0000-00003D480000}"/>
    <cellStyle name="Output 8 2 7 17 2" xfId="18613" xr:uid="{00000000-0005-0000-0000-00003E480000}"/>
    <cellStyle name="Output 8 2 7 18" xfId="18614" xr:uid="{00000000-0005-0000-0000-00003F480000}"/>
    <cellStyle name="Output 8 2 7 2" xfId="18615" xr:uid="{00000000-0005-0000-0000-000040480000}"/>
    <cellStyle name="Output 8 2 7 2 10" xfId="18616" xr:uid="{00000000-0005-0000-0000-000041480000}"/>
    <cellStyle name="Output 8 2 7 2 10 2" xfId="18617" xr:uid="{00000000-0005-0000-0000-000042480000}"/>
    <cellStyle name="Output 8 2 7 2 11" xfId="18618" xr:uid="{00000000-0005-0000-0000-000043480000}"/>
    <cellStyle name="Output 8 2 7 2 11 2" xfId="18619" xr:uid="{00000000-0005-0000-0000-000044480000}"/>
    <cellStyle name="Output 8 2 7 2 12" xfId="18620" xr:uid="{00000000-0005-0000-0000-000045480000}"/>
    <cellStyle name="Output 8 2 7 2 12 2" xfId="18621" xr:uid="{00000000-0005-0000-0000-000046480000}"/>
    <cellStyle name="Output 8 2 7 2 13" xfId="18622" xr:uid="{00000000-0005-0000-0000-000047480000}"/>
    <cellStyle name="Output 8 2 7 2 13 2" xfId="18623" xr:uid="{00000000-0005-0000-0000-000048480000}"/>
    <cellStyle name="Output 8 2 7 2 14" xfId="18624" xr:uid="{00000000-0005-0000-0000-000049480000}"/>
    <cellStyle name="Output 8 2 7 2 14 2" xfId="18625" xr:uid="{00000000-0005-0000-0000-00004A480000}"/>
    <cellStyle name="Output 8 2 7 2 15" xfId="18626" xr:uid="{00000000-0005-0000-0000-00004B480000}"/>
    <cellStyle name="Output 8 2 7 2 15 2" xfId="18627" xr:uid="{00000000-0005-0000-0000-00004C480000}"/>
    <cellStyle name="Output 8 2 7 2 16" xfId="18628" xr:uid="{00000000-0005-0000-0000-00004D480000}"/>
    <cellStyle name="Output 8 2 7 2 16 2" xfId="18629" xr:uid="{00000000-0005-0000-0000-00004E480000}"/>
    <cellStyle name="Output 8 2 7 2 17" xfId="18630" xr:uid="{00000000-0005-0000-0000-00004F480000}"/>
    <cellStyle name="Output 8 2 7 2 17 2" xfId="18631" xr:uid="{00000000-0005-0000-0000-000050480000}"/>
    <cellStyle name="Output 8 2 7 2 18" xfId="18632" xr:uid="{00000000-0005-0000-0000-000051480000}"/>
    <cellStyle name="Output 8 2 7 2 2" xfId="18633" xr:uid="{00000000-0005-0000-0000-000052480000}"/>
    <cellStyle name="Output 8 2 7 2 2 2" xfId="18634" xr:uid="{00000000-0005-0000-0000-000053480000}"/>
    <cellStyle name="Output 8 2 7 2 3" xfId="18635" xr:uid="{00000000-0005-0000-0000-000054480000}"/>
    <cellStyle name="Output 8 2 7 2 3 2" xfId="18636" xr:uid="{00000000-0005-0000-0000-000055480000}"/>
    <cellStyle name="Output 8 2 7 2 4" xfId="18637" xr:uid="{00000000-0005-0000-0000-000056480000}"/>
    <cellStyle name="Output 8 2 7 2 4 2" xfId="18638" xr:uid="{00000000-0005-0000-0000-000057480000}"/>
    <cellStyle name="Output 8 2 7 2 5" xfId="18639" xr:uid="{00000000-0005-0000-0000-000058480000}"/>
    <cellStyle name="Output 8 2 7 2 5 2" xfId="18640" xr:uid="{00000000-0005-0000-0000-000059480000}"/>
    <cellStyle name="Output 8 2 7 2 6" xfId="18641" xr:uid="{00000000-0005-0000-0000-00005A480000}"/>
    <cellStyle name="Output 8 2 7 2 6 2" xfId="18642" xr:uid="{00000000-0005-0000-0000-00005B480000}"/>
    <cellStyle name="Output 8 2 7 2 7" xfId="18643" xr:uid="{00000000-0005-0000-0000-00005C480000}"/>
    <cellStyle name="Output 8 2 7 2 7 2" xfId="18644" xr:uid="{00000000-0005-0000-0000-00005D480000}"/>
    <cellStyle name="Output 8 2 7 2 8" xfId="18645" xr:uid="{00000000-0005-0000-0000-00005E480000}"/>
    <cellStyle name="Output 8 2 7 2 8 2" xfId="18646" xr:uid="{00000000-0005-0000-0000-00005F480000}"/>
    <cellStyle name="Output 8 2 7 2 9" xfId="18647" xr:uid="{00000000-0005-0000-0000-000060480000}"/>
    <cellStyle name="Output 8 2 7 2 9 2" xfId="18648" xr:uid="{00000000-0005-0000-0000-000061480000}"/>
    <cellStyle name="Output 8 2 7 3" xfId="18649" xr:uid="{00000000-0005-0000-0000-000062480000}"/>
    <cellStyle name="Output 8 2 7 3 10" xfId="18650" xr:uid="{00000000-0005-0000-0000-000063480000}"/>
    <cellStyle name="Output 8 2 7 3 10 2" xfId="18651" xr:uid="{00000000-0005-0000-0000-000064480000}"/>
    <cellStyle name="Output 8 2 7 3 11" xfId="18652" xr:uid="{00000000-0005-0000-0000-000065480000}"/>
    <cellStyle name="Output 8 2 7 3 11 2" xfId="18653" xr:uid="{00000000-0005-0000-0000-000066480000}"/>
    <cellStyle name="Output 8 2 7 3 12" xfId="18654" xr:uid="{00000000-0005-0000-0000-000067480000}"/>
    <cellStyle name="Output 8 2 7 3 12 2" xfId="18655" xr:uid="{00000000-0005-0000-0000-000068480000}"/>
    <cellStyle name="Output 8 2 7 3 13" xfId="18656" xr:uid="{00000000-0005-0000-0000-000069480000}"/>
    <cellStyle name="Output 8 2 7 3 13 2" xfId="18657" xr:uid="{00000000-0005-0000-0000-00006A480000}"/>
    <cellStyle name="Output 8 2 7 3 14" xfId="18658" xr:uid="{00000000-0005-0000-0000-00006B480000}"/>
    <cellStyle name="Output 8 2 7 3 14 2" xfId="18659" xr:uid="{00000000-0005-0000-0000-00006C480000}"/>
    <cellStyle name="Output 8 2 7 3 15" xfId="18660" xr:uid="{00000000-0005-0000-0000-00006D480000}"/>
    <cellStyle name="Output 8 2 7 3 15 2" xfId="18661" xr:uid="{00000000-0005-0000-0000-00006E480000}"/>
    <cellStyle name="Output 8 2 7 3 16" xfId="18662" xr:uid="{00000000-0005-0000-0000-00006F480000}"/>
    <cellStyle name="Output 8 2 7 3 2" xfId="18663" xr:uid="{00000000-0005-0000-0000-000070480000}"/>
    <cellStyle name="Output 8 2 7 3 2 2" xfId="18664" xr:uid="{00000000-0005-0000-0000-000071480000}"/>
    <cellStyle name="Output 8 2 7 3 3" xfId="18665" xr:uid="{00000000-0005-0000-0000-000072480000}"/>
    <cellStyle name="Output 8 2 7 3 3 2" xfId="18666" xr:uid="{00000000-0005-0000-0000-000073480000}"/>
    <cellStyle name="Output 8 2 7 3 4" xfId="18667" xr:uid="{00000000-0005-0000-0000-000074480000}"/>
    <cellStyle name="Output 8 2 7 3 4 2" xfId="18668" xr:uid="{00000000-0005-0000-0000-000075480000}"/>
    <cellStyle name="Output 8 2 7 3 5" xfId="18669" xr:uid="{00000000-0005-0000-0000-000076480000}"/>
    <cellStyle name="Output 8 2 7 3 5 2" xfId="18670" xr:uid="{00000000-0005-0000-0000-000077480000}"/>
    <cellStyle name="Output 8 2 7 3 6" xfId="18671" xr:uid="{00000000-0005-0000-0000-000078480000}"/>
    <cellStyle name="Output 8 2 7 3 6 2" xfId="18672" xr:uid="{00000000-0005-0000-0000-000079480000}"/>
    <cellStyle name="Output 8 2 7 3 7" xfId="18673" xr:uid="{00000000-0005-0000-0000-00007A480000}"/>
    <cellStyle name="Output 8 2 7 3 7 2" xfId="18674" xr:uid="{00000000-0005-0000-0000-00007B480000}"/>
    <cellStyle name="Output 8 2 7 3 8" xfId="18675" xr:uid="{00000000-0005-0000-0000-00007C480000}"/>
    <cellStyle name="Output 8 2 7 3 8 2" xfId="18676" xr:uid="{00000000-0005-0000-0000-00007D480000}"/>
    <cellStyle name="Output 8 2 7 3 9" xfId="18677" xr:uid="{00000000-0005-0000-0000-00007E480000}"/>
    <cellStyle name="Output 8 2 7 3 9 2" xfId="18678" xr:uid="{00000000-0005-0000-0000-00007F480000}"/>
    <cellStyle name="Output 8 2 7 4" xfId="18679" xr:uid="{00000000-0005-0000-0000-000080480000}"/>
    <cellStyle name="Output 8 2 7 4 10" xfId="18680" xr:uid="{00000000-0005-0000-0000-000081480000}"/>
    <cellStyle name="Output 8 2 7 4 10 2" xfId="18681" xr:uid="{00000000-0005-0000-0000-000082480000}"/>
    <cellStyle name="Output 8 2 7 4 11" xfId="18682" xr:uid="{00000000-0005-0000-0000-000083480000}"/>
    <cellStyle name="Output 8 2 7 4 11 2" xfId="18683" xr:uid="{00000000-0005-0000-0000-000084480000}"/>
    <cellStyle name="Output 8 2 7 4 12" xfId="18684" xr:uid="{00000000-0005-0000-0000-000085480000}"/>
    <cellStyle name="Output 8 2 7 4 12 2" xfId="18685" xr:uid="{00000000-0005-0000-0000-000086480000}"/>
    <cellStyle name="Output 8 2 7 4 13" xfId="18686" xr:uid="{00000000-0005-0000-0000-000087480000}"/>
    <cellStyle name="Output 8 2 7 4 13 2" xfId="18687" xr:uid="{00000000-0005-0000-0000-000088480000}"/>
    <cellStyle name="Output 8 2 7 4 14" xfId="18688" xr:uid="{00000000-0005-0000-0000-000089480000}"/>
    <cellStyle name="Output 8 2 7 4 14 2" xfId="18689" xr:uid="{00000000-0005-0000-0000-00008A480000}"/>
    <cellStyle name="Output 8 2 7 4 15" xfId="18690" xr:uid="{00000000-0005-0000-0000-00008B480000}"/>
    <cellStyle name="Output 8 2 7 4 15 2" xfId="18691" xr:uid="{00000000-0005-0000-0000-00008C480000}"/>
    <cellStyle name="Output 8 2 7 4 16" xfId="18692" xr:uid="{00000000-0005-0000-0000-00008D480000}"/>
    <cellStyle name="Output 8 2 7 4 2" xfId="18693" xr:uid="{00000000-0005-0000-0000-00008E480000}"/>
    <cellStyle name="Output 8 2 7 4 2 2" xfId="18694" xr:uid="{00000000-0005-0000-0000-00008F480000}"/>
    <cellStyle name="Output 8 2 7 4 3" xfId="18695" xr:uid="{00000000-0005-0000-0000-000090480000}"/>
    <cellStyle name="Output 8 2 7 4 3 2" xfId="18696" xr:uid="{00000000-0005-0000-0000-000091480000}"/>
    <cellStyle name="Output 8 2 7 4 4" xfId="18697" xr:uid="{00000000-0005-0000-0000-000092480000}"/>
    <cellStyle name="Output 8 2 7 4 4 2" xfId="18698" xr:uid="{00000000-0005-0000-0000-000093480000}"/>
    <cellStyle name="Output 8 2 7 4 5" xfId="18699" xr:uid="{00000000-0005-0000-0000-000094480000}"/>
    <cellStyle name="Output 8 2 7 4 5 2" xfId="18700" xr:uid="{00000000-0005-0000-0000-000095480000}"/>
    <cellStyle name="Output 8 2 7 4 6" xfId="18701" xr:uid="{00000000-0005-0000-0000-000096480000}"/>
    <cellStyle name="Output 8 2 7 4 6 2" xfId="18702" xr:uid="{00000000-0005-0000-0000-000097480000}"/>
    <cellStyle name="Output 8 2 7 4 7" xfId="18703" xr:uid="{00000000-0005-0000-0000-000098480000}"/>
    <cellStyle name="Output 8 2 7 4 7 2" xfId="18704" xr:uid="{00000000-0005-0000-0000-000099480000}"/>
    <cellStyle name="Output 8 2 7 4 8" xfId="18705" xr:uid="{00000000-0005-0000-0000-00009A480000}"/>
    <cellStyle name="Output 8 2 7 4 8 2" xfId="18706" xr:uid="{00000000-0005-0000-0000-00009B480000}"/>
    <cellStyle name="Output 8 2 7 4 9" xfId="18707" xr:uid="{00000000-0005-0000-0000-00009C480000}"/>
    <cellStyle name="Output 8 2 7 4 9 2" xfId="18708" xr:uid="{00000000-0005-0000-0000-00009D480000}"/>
    <cellStyle name="Output 8 2 7 5" xfId="18709" xr:uid="{00000000-0005-0000-0000-00009E480000}"/>
    <cellStyle name="Output 8 2 7 5 10" xfId="18710" xr:uid="{00000000-0005-0000-0000-00009F480000}"/>
    <cellStyle name="Output 8 2 7 5 10 2" xfId="18711" xr:uid="{00000000-0005-0000-0000-0000A0480000}"/>
    <cellStyle name="Output 8 2 7 5 11" xfId="18712" xr:uid="{00000000-0005-0000-0000-0000A1480000}"/>
    <cellStyle name="Output 8 2 7 5 11 2" xfId="18713" xr:uid="{00000000-0005-0000-0000-0000A2480000}"/>
    <cellStyle name="Output 8 2 7 5 12" xfId="18714" xr:uid="{00000000-0005-0000-0000-0000A3480000}"/>
    <cellStyle name="Output 8 2 7 5 12 2" xfId="18715" xr:uid="{00000000-0005-0000-0000-0000A4480000}"/>
    <cellStyle name="Output 8 2 7 5 13" xfId="18716" xr:uid="{00000000-0005-0000-0000-0000A5480000}"/>
    <cellStyle name="Output 8 2 7 5 13 2" xfId="18717" xr:uid="{00000000-0005-0000-0000-0000A6480000}"/>
    <cellStyle name="Output 8 2 7 5 14" xfId="18718" xr:uid="{00000000-0005-0000-0000-0000A7480000}"/>
    <cellStyle name="Output 8 2 7 5 2" xfId="18719" xr:uid="{00000000-0005-0000-0000-0000A8480000}"/>
    <cellStyle name="Output 8 2 7 5 2 2" xfId="18720" xr:uid="{00000000-0005-0000-0000-0000A9480000}"/>
    <cellStyle name="Output 8 2 7 5 3" xfId="18721" xr:uid="{00000000-0005-0000-0000-0000AA480000}"/>
    <cellStyle name="Output 8 2 7 5 3 2" xfId="18722" xr:uid="{00000000-0005-0000-0000-0000AB480000}"/>
    <cellStyle name="Output 8 2 7 5 4" xfId="18723" xr:uid="{00000000-0005-0000-0000-0000AC480000}"/>
    <cellStyle name="Output 8 2 7 5 4 2" xfId="18724" xr:uid="{00000000-0005-0000-0000-0000AD480000}"/>
    <cellStyle name="Output 8 2 7 5 5" xfId="18725" xr:uid="{00000000-0005-0000-0000-0000AE480000}"/>
    <cellStyle name="Output 8 2 7 5 5 2" xfId="18726" xr:uid="{00000000-0005-0000-0000-0000AF480000}"/>
    <cellStyle name="Output 8 2 7 5 6" xfId="18727" xr:uid="{00000000-0005-0000-0000-0000B0480000}"/>
    <cellStyle name="Output 8 2 7 5 6 2" xfId="18728" xr:uid="{00000000-0005-0000-0000-0000B1480000}"/>
    <cellStyle name="Output 8 2 7 5 7" xfId="18729" xr:uid="{00000000-0005-0000-0000-0000B2480000}"/>
    <cellStyle name="Output 8 2 7 5 7 2" xfId="18730" xr:uid="{00000000-0005-0000-0000-0000B3480000}"/>
    <cellStyle name="Output 8 2 7 5 8" xfId="18731" xr:uid="{00000000-0005-0000-0000-0000B4480000}"/>
    <cellStyle name="Output 8 2 7 5 8 2" xfId="18732" xr:uid="{00000000-0005-0000-0000-0000B5480000}"/>
    <cellStyle name="Output 8 2 7 5 9" xfId="18733" xr:uid="{00000000-0005-0000-0000-0000B6480000}"/>
    <cellStyle name="Output 8 2 7 5 9 2" xfId="18734" xr:uid="{00000000-0005-0000-0000-0000B7480000}"/>
    <cellStyle name="Output 8 2 7 6" xfId="18735" xr:uid="{00000000-0005-0000-0000-0000B8480000}"/>
    <cellStyle name="Output 8 2 7 6 2" xfId="18736" xr:uid="{00000000-0005-0000-0000-0000B9480000}"/>
    <cellStyle name="Output 8 2 7 7" xfId="18737" xr:uid="{00000000-0005-0000-0000-0000BA480000}"/>
    <cellStyle name="Output 8 2 7 7 2" xfId="18738" xr:uid="{00000000-0005-0000-0000-0000BB480000}"/>
    <cellStyle name="Output 8 2 7 8" xfId="18739" xr:uid="{00000000-0005-0000-0000-0000BC480000}"/>
    <cellStyle name="Output 8 2 7 8 2" xfId="18740" xr:uid="{00000000-0005-0000-0000-0000BD480000}"/>
    <cellStyle name="Output 8 2 7 9" xfId="18741" xr:uid="{00000000-0005-0000-0000-0000BE480000}"/>
    <cellStyle name="Output 8 2 7 9 2" xfId="18742" xr:uid="{00000000-0005-0000-0000-0000BF480000}"/>
    <cellStyle name="Output 8 2 8" xfId="18743" xr:uid="{00000000-0005-0000-0000-0000C0480000}"/>
    <cellStyle name="Output 8 2 8 10" xfId="18744" xr:uid="{00000000-0005-0000-0000-0000C1480000}"/>
    <cellStyle name="Output 8 2 8 10 2" xfId="18745" xr:uid="{00000000-0005-0000-0000-0000C2480000}"/>
    <cellStyle name="Output 8 2 8 11" xfId="18746" xr:uid="{00000000-0005-0000-0000-0000C3480000}"/>
    <cellStyle name="Output 8 2 8 11 2" xfId="18747" xr:uid="{00000000-0005-0000-0000-0000C4480000}"/>
    <cellStyle name="Output 8 2 8 12" xfId="18748" xr:uid="{00000000-0005-0000-0000-0000C5480000}"/>
    <cellStyle name="Output 8 2 8 12 2" xfId="18749" xr:uid="{00000000-0005-0000-0000-0000C6480000}"/>
    <cellStyle name="Output 8 2 8 13" xfId="18750" xr:uid="{00000000-0005-0000-0000-0000C7480000}"/>
    <cellStyle name="Output 8 2 8 13 2" xfId="18751" xr:uid="{00000000-0005-0000-0000-0000C8480000}"/>
    <cellStyle name="Output 8 2 8 14" xfId="18752" xr:uid="{00000000-0005-0000-0000-0000C9480000}"/>
    <cellStyle name="Output 8 2 8 14 2" xfId="18753" xr:uid="{00000000-0005-0000-0000-0000CA480000}"/>
    <cellStyle name="Output 8 2 8 15" xfId="18754" xr:uid="{00000000-0005-0000-0000-0000CB480000}"/>
    <cellStyle name="Output 8 2 8 15 2" xfId="18755" xr:uid="{00000000-0005-0000-0000-0000CC480000}"/>
    <cellStyle name="Output 8 2 8 16" xfId="18756" xr:uid="{00000000-0005-0000-0000-0000CD480000}"/>
    <cellStyle name="Output 8 2 8 16 2" xfId="18757" xr:uid="{00000000-0005-0000-0000-0000CE480000}"/>
    <cellStyle name="Output 8 2 8 17" xfId="18758" xr:uid="{00000000-0005-0000-0000-0000CF480000}"/>
    <cellStyle name="Output 8 2 8 17 2" xfId="18759" xr:uid="{00000000-0005-0000-0000-0000D0480000}"/>
    <cellStyle name="Output 8 2 8 18" xfId="18760" xr:uid="{00000000-0005-0000-0000-0000D1480000}"/>
    <cellStyle name="Output 8 2 8 2" xfId="18761" xr:uid="{00000000-0005-0000-0000-0000D2480000}"/>
    <cellStyle name="Output 8 2 8 2 10" xfId="18762" xr:uid="{00000000-0005-0000-0000-0000D3480000}"/>
    <cellStyle name="Output 8 2 8 2 10 2" xfId="18763" xr:uid="{00000000-0005-0000-0000-0000D4480000}"/>
    <cellStyle name="Output 8 2 8 2 11" xfId="18764" xr:uid="{00000000-0005-0000-0000-0000D5480000}"/>
    <cellStyle name="Output 8 2 8 2 11 2" xfId="18765" xr:uid="{00000000-0005-0000-0000-0000D6480000}"/>
    <cellStyle name="Output 8 2 8 2 12" xfId="18766" xr:uid="{00000000-0005-0000-0000-0000D7480000}"/>
    <cellStyle name="Output 8 2 8 2 12 2" xfId="18767" xr:uid="{00000000-0005-0000-0000-0000D8480000}"/>
    <cellStyle name="Output 8 2 8 2 13" xfId="18768" xr:uid="{00000000-0005-0000-0000-0000D9480000}"/>
    <cellStyle name="Output 8 2 8 2 13 2" xfId="18769" xr:uid="{00000000-0005-0000-0000-0000DA480000}"/>
    <cellStyle name="Output 8 2 8 2 14" xfId="18770" xr:uid="{00000000-0005-0000-0000-0000DB480000}"/>
    <cellStyle name="Output 8 2 8 2 14 2" xfId="18771" xr:uid="{00000000-0005-0000-0000-0000DC480000}"/>
    <cellStyle name="Output 8 2 8 2 15" xfId="18772" xr:uid="{00000000-0005-0000-0000-0000DD480000}"/>
    <cellStyle name="Output 8 2 8 2 15 2" xfId="18773" xr:uid="{00000000-0005-0000-0000-0000DE480000}"/>
    <cellStyle name="Output 8 2 8 2 16" xfId="18774" xr:uid="{00000000-0005-0000-0000-0000DF480000}"/>
    <cellStyle name="Output 8 2 8 2 16 2" xfId="18775" xr:uid="{00000000-0005-0000-0000-0000E0480000}"/>
    <cellStyle name="Output 8 2 8 2 17" xfId="18776" xr:uid="{00000000-0005-0000-0000-0000E1480000}"/>
    <cellStyle name="Output 8 2 8 2 17 2" xfId="18777" xr:uid="{00000000-0005-0000-0000-0000E2480000}"/>
    <cellStyle name="Output 8 2 8 2 18" xfId="18778" xr:uid="{00000000-0005-0000-0000-0000E3480000}"/>
    <cellStyle name="Output 8 2 8 2 2" xfId="18779" xr:uid="{00000000-0005-0000-0000-0000E4480000}"/>
    <cellStyle name="Output 8 2 8 2 2 2" xfId="18780" xr:uid="{00000000-0005-0000-0000-0000E5480000}"/>
    <cellStyle name="Output 8 2 8 2 3" xfId="18781" xr:uid="{00000000-0005-0000-0000-0000E6480000}"/>
    <cellStyle name="Output 8 2 8 2 3 2" xfId="18782" xr:uid="{00000000-0005-0000-0000-0000E7480000}"/>
    <cellStyle name="Output 8 2 8 2 4" xfId="18783" xr:uid="{00000000-0005-0000-0000-0000E8480000}"/>
    <cellStyle name="Output 8 2 8 2 4 2" xfId="18784" xr:uid="{00000000-0005-0000-0000-0000E9480000}"/>
    <cellStyle name="Output 8 2 8 2 5" xfId="18785" xr:uid="{00000000-0005-0000-0000-0000EA480000}"/>
    <cellStyle name="Output 8 2 8 2 5 2" xfId="18786" xr:uid="{00000000-0005-0000-0000-0000EB480000}"/>
    <cellStyle name="Output 8 2 8 2 6" xfId="18787" xr:uid="{00000000-0005-0000-0000-0000EC480000}"/>
    <cellStyle name="Output 8 2 8 2 6 2" xfId="18788" xr:uid="{00000000-0005-0000-0000-0000ED480000}"/>
    <cellStyle name="Output 8 2 8 2 7" xfId="18789" xr:uid="{00000000-0005-0000-0000-0000EE480000}"/>
    <cellStyle name="Output 8 2 8 2 7 2" xfId="18790" xr:uid="{00000000-0005-0000-0000-0000EF480000}"/>
    <cellStyle name="Output 8 2 8 2 8" xfId="18791" xr:uid="{00000000-0005-0000-0000-0000F0480000}"/>
    <cellStyle name="Output 8 2 8 2 8 2" xfId="18792" xr:uid="{00000000-0005-0000-0000-0000F1480000}"/>
    <cellStyle name="Output 8 2 8 2 9" xfId="18793" xr:uid="{00000000-0005-0000-0000-0000F2480000}"/>
    <cellStyle name="Output 8 2 8 2 9 2" xfId="18794" xr:uid="{00000000-0005-0000-0000-0000F3480000}"/>
    <cellStyle name="Output 8 2 8 3" xfId="18795" xr:uid="{00000000-0005-0000-0000-0000F4480000}"/>
    <cellStyle name="Output 8 2 8 3 10" xfId="18796" xr:uid="{00000000-0005-0000-0000-0000F5480000}"/>
    <cellStyle name="Output 8 2 8 3 10 2" xfId="18797" xr:uid="{00000000-0005-0000-0000-0000F6480000}"/>
    <cellStyle name="Output 8 2 8 3 11" xfId="18798" xr:uid="{00000000-0005-0000-0000-0000F7480000}"/>
    <cellStyle name="Output 8 2 8 3 11 2" xfId="18799" xr:uid="{00000000-0005-0000-0000-0000F8480000}"/>
    <cellStyle name="Output 8 2 8 3 12" xfId="18800" xr:uid="{00000000-0005-0000-0000-0000F9480000}"/>
    <cellStyle name="Output 8 2 8 3 12 2" xfId="18801" xr:uid="{00000000-0005-0000-0000-0000FA480000}"/>
    <cellStyle name="Output 8 2 8 3 13" xfId="18802" xr:uid="{00000000-0005-0000-0000-0000FB480000}"/>
    <cellStyle name="Output 8 2 8 3 13 2" xfId="18803" xr:uid="{00000000-0005-0000-0000-0000FC480000}"/>
    <cellStyle name="Output 8 2 8 3 14" xfId="18804" xr:uid="{00000000-0005-0000-0000-0000FD480000}"/>
    <cellStyle name="Output 8 2 8 3 14 2" xfId="18805" xr:uid="{00000000-0005-0000-0000-0000FE480000}"/>
    <cellStyle name="Output 8 2 8 3 15" xfId="18806" xr:uid="{00000000-0005-0000-0000-0000FF480000}"/>
    <cellStyle name="Output 8 2 8 3 15 2" xfId="18807" xr:uid="{00000000-0005-0000-0000-000000490000}"/>
    <cellStyle name="Output 8 2 8 3 16" xfId="18808" xr:uid="{00000000-0005-0000-0000-000001490000}"/>
    <cellStyle name="Output 8 2 8 3 2" xfId="18809" xr:uid="{00000000-0005-0000-0000-000002490000}"/>
    <cellStyle name="Output 8 2 8 3 2 2" xfId="18810" xr:uid="{00000000-0005-0000-0000-000003490000}"/>
    <cellStyle name="Output 8 2 8 3 3" xfId="18811" xr:uid="{00000000-0005-0000-0000-000004490000}"/>
    <cellStyle name="Output 8 2 8 3 3 2" xfId="18812" xr:uid="{00000000-0005-0000-0000-000005490000}"/>
    <cellStyle name="Output 8 2 8 3 4" xfId="18813" xr:uid="{00000000-0005-0000-0000-000006490000}"/>
    <cellStyle name="Output 8 2 8 3 4 2" xfId="18814" xr:uid="{00000000-0005-0000-0000-000007490000}"/>
    <cellStyle name="Output 8 2 8 3 5" xfId="18815" xr:uid="{00000000-0005-0000-0000-000008490000}"/>
    <cellStyle name="Output 8 2 8 3 5 2" xfId="18816" xr:uid="{00000000-0005-0000-0000-000009490000}"/>
    <cellStyle name="Output 8 2 8 3 6" xfId="18817" xr:uid="{00000000-0005-0000-0000-00000A490000}"/>
    <cellStyle name="Output 8 2 8 3 6 2" xfId="18818" xr:uid="{00000000-0005-0000-0000-00000B490000}"/>
    <cellStyle name="Output 8 2 8 3 7" xfId="18819" xr:uid="{00000000-0005-0000-0000-00000C490000}"/>
    <cellStyle name="Output 8 2 8 3 7 2" xfId="18820" xr:uid="{00000000-0005-0000-0000-00000D490000}"/>
    <cellStyle name="Output 8 2 8 3 8" xfId="18821" xr:uid="{00000000-0005-0000-0000-00000E490000}"/>
    <cellStyle name="Output 8 2 8 3 8 2" xfId="18822" xr:uid="{00000000-0005-0000-0000-00000F490000}"/>
    <cellStyle name="Output 8 2 8 3 9" xfId="18823" xr:uid="{00000000-0005-0000-0000-000010490000}"/>
    <cellStyle name="Output 8 2 8 3 9 2" xfId="18824" xr:uid="{00000000-0005-0000-0000-000011490000}"/>
    <cellStyle name="Output 8 2 8 4" xfId="18825" xr:uid="{00000000-0005-0000-0000-000012490000}"/>
    <cellStyle name="Output 8 2 8 4 10" xfId="18826" xr:uid="{00000000-0005-0000-0000-000013490000}"/>
    <cellStyle name="Output 8 2 8 4 10 2" xfId="18827" xr:uid="{00000000-0005-0000-0000-000014490000}"/>
    <cellStyle name="Output 8 2 8 4 11" xfId="18828" xr:uid="{00000000-0005-0000-0000-000015490000}"/>
    <cellStyle name="Output 8 2 8 4 11 2" xfId="18829" xr:uid="{00000000-0005-0000-0000-000016490000}"/>
    <cellStyle name="Output 8 2 8 4 12" xfId="18830" xr:uid="{00000000-0005-0000-0000-000017490000}"/>
    <cellStyle name="Output 8 2 8 4 12 2" xfId="18831" xr:uid="{00000000-0005-0000-0000-000018490000}"/>
    <cellStyle name="Output 8 2 8 4 13" xfId="18832" xr:uid="{00000000-0005-0000-0000-000019490000}"/>
    <cellStyle name="Output 8 2 8 4 13 2" xfId="18833" xr:uid="{00000000-0005-0000-0000-00001A490000}"/>
    <cellStyle name="Output 8 2 8 4 14" xfId="18834" xr:uid="{00000000-0005-0000-0000-00001B490000}"/>
    <cellStyle name="Output 8 2 8 4 14 2" xfId="18835" xr:uid="{00000000-0005-0000-0000-00001C490000}"/>
    <cellStyle name="Output 8 2 8 4 15" xfId="18836" xr:uid="{00000000-0005-0000-0000-00001D490000}"/>
    <cellStyle name="Output 8 2 8 4 15 2" xfId="18837" xr:uid="{00000000-0005-0000-0000-00001E490000}"/>
    <cellStyle name="Output 8 2 8 4 16" xfId="18838" xr:uid="{00000000-0005-0000-0000-00001F490000}"/>
    <cellStyle name="Output 8 2 8 4 2" xfId="18839" xr:uid="{00000000-0005-0000-0000-000020490000}"/>
    <cellStyle name="Output 8 2 8 4 2 2" xfId="18840" xr:uid="{00000000-0005-0000-0000-000021490000}"/>
    <cellStyle name="Output 8 2 8 4 3" xfId="18841" xr:uid="{00000000-0005-0000-0000-000022490000}"/>
    <cellStyle name="Output 8 2 8 4 3 2" xfId="18842" xr:uid="{00000000-0005-0000-0000-000023490000}"/>
    <cellStyle name="Output 8 2 8 4 4" xfId="18843" xr:uid="{00000000-0005-0000-0000-000024490000}"/>
    <cellStyle name="Output 8 2 8 4 4 2" xfId="18844" xr:uid="{00000000-0005-0000-0000-000025490000}"/>
    <cellStyle name="Output 8 2 8 4 5" xfId="18845" xr:uid="{00000000-0005-0000-0000-000026490000}"/>
    <cellStyle name="Output 8 2 8 4 5 2" xfId="18846" xr:uid="{00000000-0005-0000-0000-000027490000}"/>
    <cellStyle name="Output 8 2 8 4 6" xfId="18847" xr:uid="{00000000-0005-0000-0000-000028490000}"/>
    <cellStyle name="Output 8 2 8 4 6 2" xfId="18848" xr:uid="{00000000-0005-0000-0000-000029490000}"/>
    <cellStyle name="Output 8 2 8 4 7" xfId="18849" xr:uid="{00000000-0005-0000-0000-00002A490000}"/>
    <cellStyle name="Output 8 2 8 4 7 2" xfId="18850" xr:uid="{00000000-0005-0000-0000-00002B490000}"/>
    <cellStyle name="Output 8 2 8 4 8" xfId="18851" xr:uid="{00000000-0005-0000-0000-00002C490000}"/>
    <cellStyle name="Output 8 2 8 4 8 2" xfId="18852" xr:uid="{00000000-0005-0000-0000-00002D490000}"/>
    <cellStyle name="Output 8 2 8 4 9" xfId="18853" xr:uid="{00000000-0005-0000-0000-00002E490000}"/>
    <cellStyle name="Output 8 2 8 4 9 2" xfId="18854" xr:uid="{00000000-0005-0000-0000-00002F490000}"/>
    <cellStyle name="Output 8 2 8 5" xfId="18855" xr:uid="{00000000-0005-0000-0000-000030490000}"/>
    <cellStyle name="Output 8 2 8 5 10" xfId="18856" xr:uid="{00000000-0005-0000-0000-000031490000}"/>
    <cellStyle name="Output 8 2 8 5 10 2" xfId="18857" xr:uid="{00000000-0005-0000-0000-000032490000}"/>
    <cellStyle name="Output 8 2 8 5 11" xfId="18858" xr:uid="{00000000-0005-0000-0000-000033490000}"/>
    <cellStyle name="Output 8 2 8 5 11 2" xfId="18859" xr:uid="{00000000-0005-0000-0000-000034490000}"/>
    <cellStyle name="Output 8 2 8 5 12" xfId="18860" xr:uid="{00000000-0005-0000-0000-000035490000}"/>
    <cellStyle name="Output 8 2 8 5 12 2" xfId="18861" xr:uid="{00000000-0005-0000-0000-000036490000}"/>
    <cellStyle name="Output 8 2 8 5 13" xfId="18862" xr:uid="{00000000-0005-0000-0000-000037490000}"/>
    <cellStyle name="Output 8 2 8 5 13 2" xfId="18863" xr:uid="{00000000-0005-0000-0000-000038490000}"/>
    <cellStyle name="Output 8 2 8 5 14" xfId="18864" xr:uid="{00000000-0005-0000-0000-000039490000}"/>
    <cellStyle name="Output 8 2 8 5 2" xfId="18865" xr:uid="{00000000-0005-0000-0000-00003A490000}"/>
    <cellStyle name="Output 8 2 8 5 2 2" xfId="18866" xr:uid="{00000000-0005-0000-0000-00003B490000}"/>
    <cellStyle name="Output 8 2 8 5 3" xfId="18867" xr:uid="{00000000-0005-0000-0000-00003C490000}"/>
    <cellStyle name="Output 8 2 8 5 3 2" xfId="18868" xr:uid="{00000000-0005-0000-0000-00003D490000}"/>
    <cellStyle name="Output 8 2 8 5 4" xfId="18869" xr:uid="{00000000-0005-0000-0000-00003E490000}"/>
    <cellStyle name="Output 8 2 8 5 4 2" xfId="18870" xr:uid="{00000000-0005-0000-0000-00003F490000}"/>
    <cellStyle name="Output 8 2 8 5 5" xfId="18871" xr:uid="{00000000-0005-0000-0000-000040490000}"/>
    <cellStyle name="Output 8 2 8 5 5 2" xfId="18872" xr:uid="{00000000-0005-0000-0000-000041490000}"/>
    <cellStyle name="Output 8 2 8 5 6" xfId="18873" xr:uid="{00000000-0005-0000-0000-000042490000}"/>
    <cellStyle name="Output 8 2 8 5 6 2" xfId="18874" xr:uid="{00000000-0005-0000-0000-000043490000}"/>
    <cellStyle name="Output 8 2 8 5 7" xfId="18875" xr:uid="{00000000-0005-0000-0000-000044490000}"/>
    <cellStyle name="Output 8 2 8 5 7 2" xfId="18876" xr:uid="{00000000-0005-0000-0000-000045490000}"/>
    <cellStyle name="Output 8 2 8 5 8" xfId="18877" xr:uid="{00000000-0005-0000-0000-000046490000}"/>
    <cellStyle name="Output 8 2 8 5 8 2" xfId="18878" xr:uid="{00000000-0005-0000-0000-000047490000}"/>
    <cellStyle name="Output 8 2 8 5 9" xfId="18879" xr:uid="{00000000-0005-0000-0000-000048490000}"/>
    <cellStyle name="Output 8 2 8 5 9 2" xfId="18880" xr:uid="{00000000-0005-0000-0000-000049490000}"/>
    <cellStyle name="Output 8 2 8 6" xfId="18881" xr:uid="{00000000-0005-0000-0000-00004A490000}"/>
    <cellStyle name="Output 8 2 8 6 2" xfId="18882" xr:uid="{00000000-0005-0000-0000-00004B490000}"/>
    <cellStyle name="Output 8 2 8 7" xfId="18883" xr:uid="{00000000-0005-0000-0000-00004C490000}"/>
    <cellStyle name="Output 8 2 8 7 2" xfId="18884" xr:uid="{00000000-0005-0000-0000-00004D490000}"/>
    <cellStyle name="Output 8 2 8 8" xfId="18885" xr:uid="{00000000-0005-0000-0000-00004E490000}"/>
    <cellStyle name="Output 8 2 8 8 2" xfId="18886" xr:uid="{00000000-0005-0000-0000-00004F490000}"/>
    <cellStyle name="Output 8 2 8 9" xfId="18887" xr:uid="{00000000-0005-0000-0000-000050490000}"/>
    <cellStyle name="Output 8 2 8 9 2" xfId="18888" xr:uid="{00000000-0005-0000-0000-000051490000}"/>
    <cellStyle name="Output 8 2 9" xfId="18889" xr:uid="{00000000-0005-0000-0000-000052490000}"/>
    <cellStyle name="Output 8 2 9 10" xfId="18890" xr:uid="{00000000-0005-0000-0000-000053490000}"/>
    <cellStyle name="Output 8 2 9 10 2" xfId="18891" xr:uid="{00000000-0005-0000-0000-000054490000}"/>
    <cellStyle name="Output 8 2 9 11" xfId="18892" xr:uid="{00000000-0005-0000-0000-000055490000}"/>
    <cellStyle name="Output 8 2 9 11 2" xfId="18893" xr:uid="{00000000-0005-0000-0000-000056490000}"/>
    <cellStyle name="Output 8 2 9 12" xfId="18894" xr:uid="{00000000-0005-0000-0000-000057490000}"/>
    <cellStyle name="Output 8 2 9 12 2" xfId="18895" xr:uid="{00000000-0005-0000-0000-000058490000}"/>
    <cellStyle name="Output 8 2 9 13" xfId="18896" xr:uid="{00000000-0005-0000-0000-000059490000}"/>
    <cellStyle name="Output 8 2 9 13 2" xfId="18897" xr:uid="{00000000-0005-0000-0000-00005A490000}"/>
    <cellStyle name="Output 8 2 9 14" xfId="18898" xr:uid="{00000000-0005-0000-0000-00005B490000}"/>
    <cellStyle name="Output 8 2 9 14 2" xfId="18899" xr:uid="{00000000-0005-0000-0000-00005C490000}"/>
    <cellStyle name="Output 8 2 9 15" xfId="18900" xr:uid="{00000000-0005-0000-0000-00005D490000}"/>
    <cellStyle name="Output 8 2 9 15 2" xfId="18901" xr:uid="{00000000-0005-0000-0000-00005E490000}"/>
    <cellStyle name="Output 8 2 9 16" xfId="18902" xr:uid="{00000000-0005-0000-0000-00005F490000}"/>
    <cellStyle name="Output 8 2 9 16 2" xfId="18903" xr:uid="{00000000-0005-0000-0000-000060490000}"/>
    <cellStyle name="Output 8 2 9 17" xfId="18904" xr:uid="{00000000-0005-0000-0000-000061490000}"/>
    <cellStyle name="Output 8 2 9 17 2" xfId="18905" xr:uid="{00000000-0005-0000-0000-000062490000}"/>
    <cellStyle name="Output 8 2 9 18" xfId="18906" xr:uid="{00000000-0005-0000-0000-000063490000}"/>
    <cellStyle name="Output 8 2 9 2" xfId="18907" xr:uid="{00000000-0005-0000-0000-000064490000}"/>
    <cellStyle name="Output 8 2 9 2 2" xfId="18908" xr:uid="{00000000-0005-0000-0000-000065490000}"/>
    <cellStyle name="Output 8 2 9 3" xfId="18909" xr:uid="{00000000-0005-0000-0000-000066490000}"/>
    <cellStyle name="Output 8 2 9 3 2" xfId="18910" xr:uid="{00000000-0005-0000-0000-000067490000}"/>
    <cellStyle name="Output 8 2 9 4" xfId="18911" xr:uid="{00000000-0005-0000-0000-000068490000}"/>
    <cellStyle name="Output 8 2 9 4 2" xfId="18912" xr:uid="{00000000-0005-0000-0000-000069490000}"/>
    <cellStyle name="Output 8 2 9 5" xfId="18913" xr:uid="{00000000-0005-0000-0000-00006A490000}"/>
    <cellStyle name="Output 8 2 9 5 2" xfId="18914" xr:uid="{00000000-0005-0000-0000-00006B490000}"/>
    <cellStyle name="Output 8 2 9 6" xfId="18915" xr:uid="{00000000-0005-0000-0000-00006C490000}"/>
    <cellStyle name="Output 8 2 9 6 2" xfId="18916" xr:uid="{00000000-0005-0000-0000-00006D490000}"/>
    <cellStyle name="Output 8 2 9 7" xfId="18917" xr:uid="{00000000-0005-0000-0000-00006E490000}"/>
    <cellStyle name="Output 8 2 9 7 2" xfId="18918" xr:uid="{00000000-0005-0000-0000-00006F490000}"/>
    <cellStyle name="Output 8 2 9 8" xfId="18919" xr:uid="{00000000-0005-0000-0000-000070490000}"/>
    <cellStyle name="Output 8 2 9 8 2" xfId="18920" xr:uid="{00000000-0005-0000-0000-000071490000}"/>
    <cellStyle name="Output 8 2 9 9" xfId="18921" xr:uid="{00000000-0005-0000-0000-000072490000}"/>
    <cellStyle name="Output 8 2 9 9 2" xfId="18922" xr:uid="{00000000-0005-0000-0000-000073490000}"/>
    <cellStyle name="Output 8 20" xfId="18923" xr:uid="{00000000-0005-0000-0000-000074490000}"/>
    <cellStyle name="Output 8 20 2" xfId="18924" xr:uid="{00000000-0005-0000-0000-000075490000}"/>
    <cellStyle name="Output 8 21" xfId="18925" xr:uid="{00000000-0005-0000-0000-000076490000}"/>
    <cellStyle name="Output 8 21 2" xfId="18926" xr:uid="{00000000-0005-0000-0000-000077490000}"/>
    <cellStyle name="Output 8 22" xfId="18927" xr:uid="{00000000-0005-0000-0000-000078490000}"/>
    <cellStyle name="Output 8 22 2" xfId="18928" xr:uid="{00000000-0005-0000-0000-000079490000}"/>
    <cellStyle name="Output 8 23" xfId="18929" xr:uid="{00000000-0005-0000-0000-00007A490000}"/>
    <cellStyle name="Output 8 23 2" xfId="18930" xr:uid="{00000000-0005-0000-0000-00007B490000}"/>
    <cellStyle name="Output 8 24" xfId="18931" xr:uid="{00000000-0005-0000-0000-00007C490000}"/>
    <cellStyle name="Output 8 24 2" xfId="18932" xr:uid="{00000000-0005-0000-0000-00007D490000}"/>
    <cellStyle name="Output 8 25" xfId="18933" xr:uid="{00000000-0005-0000-0000-00007E490000}"/>
    <cellStyle name="Output 8 25 2" xfId="18934" xr:uid="{00000000-0005-0000-0000-00007F490000}"/>
    <cellStyle name="Output 8 26" xfId="18935" xr:uid="{00000000-0005-0000-0000-000080490000}"/>
    <cellStyle name="Output 8 26 2" xfId="18936" xr:uid="{00000000-0005-0000-0000-000081490000}"/>
    <cellStyle name="Output 8 27" xfId="18937" xr:uid="{00000000-0005-0000-0000-000082490000}"/>
    <cellStyle name="Output 8 27 2" xfId="18938" xr:uid="{00000000-0005-0000-0000-000083490000}"/>
    <cellStyle name="Output 8 28" xfId="18939" xr:uid="{00000000-0005-0000-0000-000084490000}"/>
    <cellStyle name="Output 8 3" xfId="18940" xr:uid="{00000000-0005-0000-0000-000085490000}"/>
    <cellStyle name="Output 8 3 10" xfId="18941" xr:uid="{00000000-0005-0000-0000-000086490000}"/>
    <cellStyle name="Output 8 3 10 2" xfId="18942" xr:uid="{00000000-0005-0000-0000-000087490000}"/>
    <cellStyle name="Output 8 3 11" xfId="18943" xr:uid="{00000000-0005-0000-0000-000088490000}"/>
    <cellStyle name="Output 8 3 11 2" xfId="18944" xr:uid="{00000000-0005-0000-0000-000089490000}"/>
    <cellStyle name="Output 8 3 12" xfId="18945" xr:uid="{00000000-0005-0000-0000-00008A490000}"/>
    <cellStyle name="Output 8 3 12 2" xfId="18946" xr:uid="{00000000-0005-0000-0000-00008B490000}"/>
    <cellStyle name="Output 8 3 13" xfId="18947" xr:uid="{00000000-0005-0000-0000-00008C490000}"/>
    <cellStyle name="Output 8 3 13 2" xfId="18948" xr:uid="{00000000-0005-0000-0000-00008D490000}"/>
    <cellStyle name="Output 8 3 14" xfId="18949" xr:uid="{00000000-0005-0000-0000-00008E490000}"/>
    <cellStyle name="Output 8 3 14 2" xfId="18950" xr:uid="{00000000-0005-0000-0000-00008F490000}"/>
    <cellStyle name="Output 8 3 15" xfId="18951" xr:uid="{00000000-0005-0000-0000-000090490000}"/>
    <cellStyle name="Output 8 3 15 2" xfId="18952" xr:uid="{00000000-0005-0000-0000-000091490000}"/>
    <cellStyle name="Output 8 3 16" xfId="18953" xr:uid="{00000000-0005-0000-0000-000092490000}"/>
    <cellStyle name="Output 8 3 16 2" xfId="18954" xr:uid="{00000000-0005-0000-0000-000093490000}"/>
    <cellStyle name="Output 8 3 17" xfId="18955" xr:uid="{00000000-0005-0000-0000-000094490000}"/>
    <cellStyle name="Output 8 3 17 2" xfId="18956" xr:uid="{00000000-0005-0000-0000-000095490000}"/>
    <cellStyle name="Output 8 3 18" xfId="18957" xr:uid="{00000000-0005-0000-0000-000096490000}"/>
    <cellStyle name="Output 8 3 18 2" xfId="18958" xr:uid="{00000000-0005-0000-0000-000097490000}"/>
    <cellStyle name="Output 8 3 19" xfId="18959" xr:uid="{00000000-0005-0000-0000-000098490000}"/>
    <cellStyle name="Output 8 3 19 2" xfId="18960" xr:uid="{00000000-0005-0000-0000-000099490000}"/>
    <cellStyle name="Output 8 3 2" xfId="18961" xr:uid="{00000000-0005-0000-0000-00009A490000}"/>
    <cellStyle name="Output 8 3 2 10" xfId="18962" xr:uid="{00000000-0005-0000-0000-00009B490000}"/>
    <cellStyle name="Output 8 3 2 10 2" xfId="18963" xr:uid="{00000000-0005-0000-0000-00009C490000}"/>
    <cellStyle name="Output 8 3 2 11" xfId="18964" xr:uid="{00000000-0005-0000-0000-00009D490000}"/>
    <cellStyle name="Output 8 3 2 11 2" xfId="18965" xr:uid="{00000000-0005-0000-0000-00009E490000}"/>
    <cellStyle name="Output 8 3 2 12" xfId="18966" xr:uid="{00000000-0005-0000-0000-00009F490000}"/>
    <cellStyle name="Output 8 3 2 12 2" xfId="18967" xr:uid="{00000000-0005-0000-0000-0000A0490000}"/>
    <cellStyle name="Output 8 3 2 13" xfId="18968" xr:uid="{00000000-0005-0000-0000-0000A1490000}"/>
    <cellStyle name="Output 8 3 2 13 2" xfId="18969" xr:uid="{00000000-0005-0000-0000-0000A2490000}"/>
    <cellStyle name="Output 8 3 2 14" xfId="18970" xr:uid="{00000000-0005-0000-0000-0000A3490000}"/>
    <cellStyle name="Output 8 3 2 14 2" xfId="18971" xr:uid="{00000000-0005-0000-0000-0000A4490000}"/>
    <cellStyle name="Output 8 3 2 15" xfId="18972" xr:uid="{00000000-0005-0000-0000-0000A5490000}"/>
    <cellStyle name="Output 8 3 2 15 2" xfId="18973" xr:uid="{00000000-0005-0000-0000-0000A6490000}"/>
    <cellStyle name="Output 8 3 2 16" xfId="18974" xr:uid="{00000000-0005-0000-0000-0000A7490000}"/>
    <cellStyle name="Output 8 3 2 16 2" xfId="18975" xr:uid="{00000000-0005-0000-0000-0000A8490000}"/>
    <cellStyle name="Output 8 3 2 17" xfId="18976" xr:uid="{00000000-0005-0000-0000-0000A9490000}"/>
    <cellStyle name="Output 8 3 2 17 2" xfId="18977" xr:uid="{00000000-0005-0000-0000-0000AA490000}"/>
    <cellStyle name="Output 8 3 2 18" xfId="18978" xr:uid="{00000000-0005-0000-0000-0000AB490000}"/>
    <cellStyle name="Output 8 3 2 18 2" xfId="18979" xr:uid="{00000000-0005-0000-0000-0000AC490000}"/>
    <cellStyle name="Output 8 3 2 19" xfId="18980" xr:uid="{00000000-0005-0000-0000-0000AD490000}"/>
    <cellStyle name="Output 8 3 2 2" xfId="18981" xr:uid="{00000000-0005-0000-0000-0000AE490000}"/>
    <cellStyle name="Output 8 3 2 2 2" xfId="18982" xr:uid="{00000000-0005-0000-0000-0000AF490000}"/>
    <cellStyle name="Output 8 3 2 3" xfId="18983" xr:uid="{00000000-0005-0000-0000-0000B0490000}"/>
    <cellStyle name="Output 8 3 2 3 2" xfId="18984" xr:uid="{00000000-0005-0000-0000-0000B1490000}"/>
    <cellStyle name="Output 8 3 2 4" xfId="18985" xr:uid="{00000000-0005-0000-0000-0000B2490000}"/>
    <cellStyle name="Output 8 3 2 4 2" xfId="18986" xr:uid="{00000000-0005-0000-0000-0000B3490000}"/>
    <cellStyle name="Output 8 3 2 5" xfId="18987" xr:uid="{00000000-0005-0000-0000-0000B4490000}"/>
    <cellStyle name="Output 8 3 2 5 2" xfId="18988" xr:uid="{00000000-0005-0000-0000-0000B5490000}"/>
    <cellStyle name="Output 8 3 2 6" xfId="18989" xr:uid="{00000000-0005-0000-0000-0000B6490000}"/>
    <cellStyle name="Output 8 3 2 6 2" xfId="18990" xr:uid="{00000000-0005-0000-0000-0000B7490000}"/>
    <cellStyle name="Output 8 3 2 7" xfId="18991" xr:uid="{00000000-0005-0000-0000-0000B8490000}"/>
    <cellStyle name="Output 8 3 2 7 2" xfId="18992" xr:uid="{00000000-0005-0000-0000-0000B9490000}"/>
    <cellStyle name="Output 8 3 2 8" xfId="18993" xr:uid="{00000000-0005-0000-0000-0000BA490000}"/>
    <cellStyle name="Output 8 3 2 8 2" xfId="18994" xr:uid="{00000000-0005-0000-0000-0000BB490000}"/>
    <cellStyle name="Output 8 3 2 9" xfId="18995" xr:uid="{00000000-0005-0000-0000-0000BC490000}"/>
    <cellStyle name="Output 8 3 2 9 2" xfId="18996" xr:uid="{00000000-0005-0000-0000-0000BD490000}"/>
    <cellStyle name="Output 8 3 20" xfId="18997" xr:uid="{00000000-0005-0000-0000-0000BE490000}"/>
    <cellStyle name="Output 8 3 3" xfId="18998" xr:uid="{00000000-0005-0000-0000-0000BF490000}"/>
    <cellStyle name="Output 8 3 3 10" xfId="18999" xr:uid="{00000000-0005-0000-0000-0000C0490000}"/>
    <cellStyle name="Output 8 3 3 10 2" xfId="19000" xr:uid="{00000000-0005-0000-0000-0000C1490000}"/>
    <cellStyle name="Output 8 3 3 11" xfId="19001" xr:uid="{00000000-0005-0000-0000-0000C2490000}"/>
    <cellStyle name="Output 8 3 3 11 2" xfId="19002" xr:uid="{00000000-0005-0000-0000-0000C3490000}"/>
    <cellStyle name="Output 8 3 3 12" xfId="19003" xr:uid="{00000000-0005-0000-0000-0000C4490000}"/>
    <cellStyle name="Output 8 3 3 12 2" xfId="19004" xr:uid="{00000000-0005-0000-0000-0000C5490000}"/>
    <cellStyle name="Output 8 3 3 13" xfId="19005" xr:uid="{00000000-0005-0000-0000-0000C6490000}"/>
    <cellStyle name="Output 8 3 3 13 2" xfId="19006" xr:uid="{00000000-0005-0000-0000-0000C7490000}"/>
    <cellStyle name="Output 8 3 3 14" xfId="19007" xr:uid="{00000000-0005-0000-0000-0000C8490000}"/>
    <cellStyle name="Output 8 3 3 14 2" xfId="19008" xr:uid="{00000000-0005-0000-0000-0000C9490000}"/>
    <cellStyle name="Output 8 3 3 15" xfId="19009" xr:uid="{00000000-0005-0000-0000-0000CA490000}"/>
    <cellStyle name="Output 8 3 3 15 2" xfId="19010" xr:uid="{00000000-0005-0000-0000-0000CB490000}"/>
    <cellStyle name="Output 8 3 3 16" xfId="19011" xr:uid="{00000000-0005-0000-0000-0000CC490000}"/>
    <cellStyle name="Output 8 3 3 16 2" xfId="19012" xr:uid="{00000000-0005-0000-0000-0000CD490000}"/>
    <cellStyle name="Output 8 3 3 17" xfId="19013" xr:uid="{00000000-0005-0000-0000-0000CE490000}"/>
    <cellStyle name="Output 8 3 3 17 2" xfId="19014" xr:uid="{00000000-0005-0000-0000-0000CF490000}"/>
    <cellStyle name="Output 8 3 3 18" xfId="19015" xr:uid="{00000000-0005-0000-0000-0000D0490000}"/>
    <cellStyle name="Output 8 3 3 18 2" xfId="19016" xr:uid="{00000000-0005-0000-0000-0000D1490000}"/>
    <cellStyle name="Output 8 3 3 19" xfId="19017" xr:uid="{00000000-0005-0000-0000-0000D2490000}"/>
    <cellStyle name="Output 8 3 3 2" xfId="19018" xr:uid="{00000000-0005-0000-0000-0000D3490000}"/>
    <cellStyle name="Output 8 3 3 2 2" xfId="19019" xr:uid="{00000000-0005-0000-0000-0000D4490000}"/>
    <cellStyle name="Output 8 3 3 3" xfId="19020" xr:uid="{00000000-0005-0000-0000-0000D5490000}"/>
    <cellStyle name="Output 8 3 3 3 2" xfId="19021" xr:uid="{00000000-0005-0000-0000-0000D6490000}"/>
    <cellStyle name="Output 8 3 3 4" xfId="19022" xr:uid="{00000000-0005-0000-0000-0000D7490000}"/>
    <cellStyle name="Output 8 3 3 4 2" xfId="19023" xr:uid="{00000000-0005-0000-0000-0000D8490000}"/>
    <cellStyle name="Output 8 3 3 5" xfId="19024" xr:uid="{00000000-0005-0000-0000-0000D9490000}"/>
    <cellStyle name="Output 8 3 3 5 2" xfId="19025" xr:uid="{00000000-0005-0000-0000-0000DA490000}"/>
    <cellStyle name="Output 8 3 3 6" xfId="19026" xr:uid="{00000000-0005-0000-0000-0000DB490000}"/>
    <cellStyle name="Output 8 3 3 6 2" xfId="19027" xr:uid="{00000000-0005-0000-0000-0000DC490000}"/>
    <cellStyle name="Output 8 3 3 7" xfId="19028" xr:uid="{00000000-0005-0000-0000-0000DD490000}"/>
    <cellStyle name="Output 8 3 3 7 2" xfId="19029" xr:uid="{00000000-0005-0000-0000-0000DE490000}"/>
    <cellStyle name="Output 8 3 3 8" xfId="19030" xr:uid="{00000000-0005-0000-0000-0000DF490000}"/>
    <cellStyle name="Output 8 3 3 8 2" xfId="19031" xr:uid="{00000000-0005-0000-0000-0000E0490000}"/>
    <cellStyle name="Output 8 3 3 9" xfId="19032" xr:uid="{00000000-0005-0000-0000-0000E1490000}"/>
    <cellStyle name="Output 8 3 3 9 2" xfId="19033" xr:uid="{00000000-0005-0000-0000-0000E2490000}"/>
    <cellStyle name="Output 8 3 4" xfId="19034" xr:uid="{00000000-0005-0000-0000-0000E3490000}"/>
    <cellStyle name="Output 8 3 4 10" xfId="19035" xr:uid="{00000000-0005-0000-0000-0000E4490000}"/>
    <cellStyle name="Output 8 3 4 10 2" xfId="19036" xr:uid="{00000000-0005-0000-0000-0000E5490000}"/>
    <cellStyle name="Output 8 3 4 11" xfId="19037" xr:uid="{00000000-0005-0000-0000-0000E6490000}"/>
    <cellStyle name="Output 8 3 4 11 2" xfId="19038" xr:uid="{00000000-0005-0000-0000-0000E7490000}"/>
    <cellStyle name="Output 8 3 4 12" xfId="19039" xr:uid="{00000000-0005-0000-0000-0000E8490000}"/>
    <cellStyle name="Output 8 3 4 12 2" xfId="19040" xr:uid="{00000000-0005-0000-0000-0000E9490000}"/>
    <cellStyle name="Output 8 3 4 13" xfId="19041" xr:uid="{00000000-0005-0000-0000-0000EA490000}"/>
    <cellStyle name="Output 8 3 4 13 2" xfId="19042" xr:uid="{00000000-0005-0000-0000-0000EB490000}"/>
    <cellStyle name="Output 8 3 4 14" xfId="19043" xr:uid="{00000000-0005-0000-0000-0000EC490000}"/>
    <cellStyle name="Output 8 3 4 14 2" xfId="19044" xr:uid="{00000000-0005-0000-0000-0000ED490000}"/>
    <cellStyle name="Output 8 3 4 15" xfId="19045" xr:uid="{00000000-0005-0000-0000-0000EE490000}"/>
    <cellStyle name="Output 8 3 4 15 2" xfId="19046" xr:uid="{00000000-0005-0000-0000-0000EF490000}"/>
    <cellStyle name="Output 8 3 4 16" xfId="19047" xr:uid="{00000000-0005-0000-0000-0000F0490000}"/>
    <cellStyle name="Output 8 3 4 2" xfId="19048" xr:uid="{00000000-0005-0000-0000-0000F1490000}"/>
    <cellStyle name="Output 8 3 4 2 2" xfId="19049" xr:uid="{00000000-0005-0000-0000-0000F2490000}"/>
    <cellStyle name="Output 8 3 4 3" xfId="19050" xr:uid="{00000000-0005-0000-0000-0000F3490000}"/>
    <cellStyle name="Output 8 3 4 3 2" xfId="19051" xr:uid="{00000000-0005-0000-0000-0000F4490000}"/>
    <cellStyle name="Output 8 3 4 4" xfId="19052" xr:uid="{00000000-0005-0000-0000-0000F5490000}"/>
    <cellStyle name="Output 8 3 4 4 2" xfId="19053" xr:uid="{00000000-0005-0000-0000-0000F6490000}"/>
    <cellStyle name="Output 8 3 4 5" xfId="19054" xr:uid="{00000000-0005-0000-0000-0000F7490000}"/>
    <cellStyle name="Output 8 3 4 5 2" xfId="19055" xr:uid="{00000000-0005-0000-0000-0000F8490000}"/>
    <cellStyle name="Output 8 3 4 6" xfId="19056" xr:uid="{00000000-0005-0000-0000-0000F9490000}"/>
    <cellStyle name="Output 8 3 4 6 2" xfId="19057" xr:uid="{00000000-0005-0000-0000-0000FA490000}"/>
    <cellStyle name="Output 8 3 4 7" xfId="19058" xr:uid="{00000000-0005-0000-0000-0000FB490000}"/>
    <cellStyle name="Output 8 3 4 7 2" xfId="19059" xr:uid="{00000000-0005-0000-0000-0000FC490000}"/>
    <cellStyle name="Output 8 3 4 8" xfId="19060" xr:uid="{00000000-0005-0000-0000-0000FD490000}"/>
    <cellStyle name="Output 8 3 4 8 2" xfId="19061" xr:uid="{00000000-0005-0000-0000-0000FE490000}"/>
    <cellStyle name="Output 8 3 4 9" xfId="19062" xr:uid="{00000000-0005-0000-0000-0000FF490000}"/>
    <cellStyle name="Output 8 3 4 9 2" xfId="19063" xr:uid="{00000000-0005-0000-0000-0000004A0000}"/>
    <cellStyle name="Output 8 3 5" xfId="19064" xr:uid="{00000000-0005-0000-0000-0000014A0000}"/>
    <cellStyle name="Output 8 3 5 10" xfId="19065" xr:uid="{00000000-0005-0000-0000-0000024A0000}"/>
    <cellStyle name="Output 8 3 5 10 2" xfId="19066" xr:uid="{00000000-0005-0000-0000-0000034A0000}"/>
    <cellStyle name="Output 8 3 5 11" xfId="19067" xr:uid="{00000000-0005-0000-0000-0000044A0000}"/>
    <cellStyle name="Output 8 3 5 11 2" xfId="19068" xr:uid="{00000000-0005-0000-0000-0000054A0000}"/>
    <cellStyle name="Output 8 3 5 12" xfId="19069" xr:uid="{00000000-0005-0000-0000-0000064A0000}"/>
    <cellStyle name="Output 8 3 5 12 2" xfId="19070" xr:uid="{00000000-0005-0000-0000-0000074A0000}"/>
    <cellStyle name="Output 8 3 5 13" xfId="19071" xr:uid="{00000000-0005-0000-0000-0000084A0000}"/>
    <cellStyle name="Output 8 3 5 13 2" xfId="19072" xr:uid="{00000000-0005-0000-0000-0000094A0000}"/>
    <cellStyle name="Output 8 3 5 14" xfId="19073" xr:uid="{00000000-0005-0000-0000-00000A4A0000}"/>
    <cellStyle name="Output 8 3 5 14 2" xfId="19074" xr:uid="{00000000-0005-0000-0000-00000B4A0000}"/>
    <cellStyle name="Output 8 3 5 15" xfId="19075" xr:uid="{00000000-0005-0000-0000-00000C4A0000}"/>
    <cellStyle name="Output 8 3 5 15 2" xfId="19076" xr:uid="{00000000-0005-0000-0000-00000D4A0000}"/>
    <cellStyle name="Output 8 3 5 16" xfId="19077" xr:uid="{00000000-0005-0000-0000-00000E4A0000}"/>
    <cellStyle name="Output 8 3 5 2" xfId="19078" xr:uid="{00000000-0005-0000-0000-00000F4A0000}"/>
    <cellStyle name="Output 8 3 5 2 2" xfId="19079" xr:uid="{00000000-0005-0000-0000-0000104A0000}"/>
    <cellStyle name="Output 8 3 5 3" xfId="19080" xr:uid="{00000000-0005-0000-0000-0000114A0000}"/>
    <cellStyle name="Output 8 3 5 3 2" xfId="19081" xr:uid="{00000000-0005-0000-0000-0000124A0000}"/>
    <cellStyle name="Output 8 3 5 4" xfId="19082" xr:uid="{00000000-0005-0000-0000-0000134A0000}"/>
    <cellStyle name="Output 8 3 5 4 2" xfId="19083" xr:uid="{00000000-0005-0000-0000-0000144A0000}"/>
    <cellStyle name="Output 8 3 5 5" xfId="19084" xr:uid="{00000000-0005-0000-0000-0000154A0000}"/>
    <cellStyle name="Output 8 3 5 5 2" xfId="19085" xr:uid="{00000000-0005-0000-0000-0000164A0000}"/>
    <cellStyle name="Output 8 3 5 6" xfId="19086" xr:uid="{00000000-0005-0000-0000-0000174A0000}"/>
    <cellStyle name="Output 8 3 5 6 2" xfId="19087" xr:uid="{00000000-0005-0000-0000-0000184A0000}"/>
    <cellStyle name="Output 8 3 5 7" xfId="19088" xr:uid="{00000000-0005-0000-0000-0000194A0000}"/>
    <cellStyle name="Output 8 3 5 7 2" xfId="19089" xr:uid="{00000000-0005-0000-0000-00001A4A0000}"/>
    <cellStyle name="Output 8 3 5 8" xfId="19090" xr:uid="{00000000-0005-0000-0000-00001B4A0000}"/>
    <cellStyle name="Output 8 3 5 8 2" xfId="19091" xr:uid="{00000000-0005-0000-0000-00001C4A0000}"/>
    <cellStyle name="Output 8 3 5 9" xfId="19092" xr:uid="{00000000-0005-0000-0000-00001D4A0000}"/>
    <cellStyle name="Output 8 3 5 9 2" xfId="19093" xr:uid="{00000000-0005-0000-0000-00001E4A0000}"/>
    <cellStyle name="Output 8 3 6" xfId="19094" xr:uid="{00000000-0005-0000-0000-00001F4A0000}"/>
    <cellStyle name="Output 8 3 6 10" xfId="19095" xr:uid="{00000000-0005-0000-0000-0000204A0000}"/>
    <cellStyle name="Output 8 3 6 10 2" xfId="19096" xr:uid="{00000000-0005-0000-0000-0000214A0000}"/>
    <cellStyle name="Output 8 3 6 11" xfId="19097" xr:uid="{00000000-0005-0000-0000-0000224A0000}"/>
    <cellStyle name="Output 8 3 6 11 2" xfId="19098" xr:uid="{00000000-0005-0000-0000-0000234A0000}"/>
    <cellStyle name="Output 8 3 6 12" xfId="19099" xr:uid="{00000000-0005-0000-0000-0000244A0000}"/>
    <cellStyle name="Output 8 3 6 12 2" xfId="19100" xr:uid="{00000000-0005-0000-0000-0000254A0000}"/>
    <cellStyle name="Output 8 3 6 13" xfId="19101" xr:uid="{00000000-0005-0000-0000-0000264A0000}"/>
    <cellStyle name="Output 8 3 6 13 2" xfId="19102" xr:uid="{00000000-0005-0000-0000-0000274A0000}"/>
    <cellStyle name="Output 8 3 6 14" xfId="19103" xr:uid="{00000000-0005-0000-0000-0000284A0000}"/>
    <cellStyle name="Output 8 3 6 14 2" xfId="19104" xr:uid="{00000000-0005-0000-0000-0000294A0000}"/>
    <cellStyle name="Output 8 3 6 15" xfId="19105" xr:uid="{00000000-0005-0000-0000-00002A4A0000}"/>
    <cellStyle name="Output 8 3 6 2" xfId="19106" xr:uid="{00000000-0005-0000-0000-00002B4A0000}"/>
    <cellStyle name="Output 8 3 6 2 2" xfId="19107" xr:uid="{00000000-0005-0000-0000-00002C4A0000}"/>
    <cellStyle name="Output 8 3 6 3" xfId="19108" xr:uid="{00000000-0005-0000-0000-00002D4A0000}"/>
    <cellStyle name="Output 8 3 6 3 2" xfId="19109" xr:uid="{00000000-0005-0000-0000-00002E4A0000}"/>
    <cellStyle name="Output 8 3 6 4" xfId="19110" xr:uid="{00000000-0005-0000-0000-00002F4A0000}"/>
    <cellStyle name="Output 8 3 6 4 2" xfId="19111" xr:uid="{00000000-0005-0000-0000-0000304A0000}"/>
    <cellStyle name="Output 8 3 6 5" xfId="19112" xr:uid="{00000000-0005-0000-0000-0000314A0000}"/>
    <cellStyle name="Output 8 3 6 5 2" xfId="19113" xr:uid="{00000000-0005-0000-0000-0000324A0000}"/>
    <cellStyle name="Output 8 3 6 6" xfId="19114" xr:uid="{00000000-0005-0000-0000-0000334A0000}"/>
    <cellStyle name="Output 8 3 6 6 2" xfId="19115" xr:uid="{00000000-0005-0000-0000-0000344A0000}"/>
    <cellStyle name="Output 8 3 6 7" xfId="19116" xr:uid="{00000000-0005-0000-0000-0000354A0000}"/>
    <cellStyle name="Output 8 3 6 7 2" xfId="19117" xr:uid="{00000000-0005-0000-0000-0000364A0000}"/>
    <cellStyle name="Output 8 3 6 8" xfId="19118" xr:uid="{00000000-0005-0000-0000-0000374A0000}"/>
    <cellStyle name="Output 8 3 6 8 2" xfId="19119" xr:uid="{00000000-0005-0000-0000-0000384A0000}"/>
    <cellStyle name="Output 8 3 6 9" xfId="19120" xr:uid="{00000000-0005-0000-0000-0000394A0000}"/>
    <cellStyle name="Output 8 3 6 9 2" xfId="19121" xr:uid="{00000000-0005-0000-0000-00003A4A0000}"/>
    <cellStyle name="Output 8 3 7" xfId="19122" xr:uid="{00000000-0005-0000-0000-00003B4A0000}"/>
    <cellStyle name="Output 8 3 7 2" xfId="19123" xr:uid="{00000000-0005-0000-0000-00003C4A0000}"/>
    <cellStyle name="Output 8 3 8" xfId="19124" xr:uid="{00000000-0005-0000-0000-00003D4A0000}"/>
    <cellStyle name="Output 8 3 8 2" xfId="19125" xr:uid="{00000000-0005-0000-0000-00003E4A0000}"/>
    <cellStyle name="Output 8 3 9" xfId="19126" xr:uid="{00000000-0005-0000-0000-00003F4A0000}"/>
    <cellStyle name="Output 8 3 9 2" xfId="19127" xr:uid="{00000000-0005-0000-0000-0000404A0000}"/>
    <cellStyle name="Output 8 4" xfId="19128" xr:uid="{00000000-0005-0000-0000-0000414A0000}"/>
    <cellStyle name="Output 8 4 10" xfId="19129" xr:uid="{00000000-0005-0000-0000-0000424A0000}"/>
    <cellStyle name="Output 8 4 10 2" xfId="19130" xr:uid="{00000000-0005-0000-0000-0000434A0000}"/>
    <cellStyle name="Output 8 4 11" xfId="19131" xr:uid="{00000000-0005-0000-0000-0000444A0000}"/>
    <cellStyle name="Output 8 4 11 2" xfId="19132" xr:uid="{00000000-0005-0000-0000-0000454A0000}"/>
    <cellStyle name="Output 8 4 12" xfId="19133" xr:uid="{00000000-0005-0000-0000-0000464A0000}"/>
    <cellStyle name="Output 8 4 12 2" xfId="19134" xr:uid="{00000000-0005-0000-0000-0000474A0000}"/>
    <cellStyle name="Output 8 4 13" xfId="19135" xr:uid="{00000000-0005-0000-0000-0000484A0000}"/>
    <cellStyle name="Output 8 4 13 2" xfId="19136" xr:uid="{00000000-0005-0000-0000-0000494A0000}"/>
    <cellStyle name="Output 8 4 14" xfId="19137" xr:uid="{00000000-0005-0000-0000-00004A4A0000}"/>
    <cellStyle name="Output 8 4 14 2" xfId="19138" xr:uid="{00000000-0005-0000-0000-00004B4A0000}"/>
    <cellStyle name="Output 8 4 15" xfId="19139" xr:uid="{00000000-0005-0000-0000-00004C4A0000}"/>
    <cellStyle name="Output 8 4 15 2" xfId="19140" xr:uid="{00000000-0005-0000-0000-00004D4A0000}"/>
    <cellStyle name="Output 8 4 16" xfId="19141" xr:uid="{00000000-0005-0000-0000-00004E4A0000}"/>
    <cellStyle name="Output 8 4 16 2" xfId="19142" xr:uid="{00000000-0005-0000-0000-00004F4A0000}"/>
    <cellStyle name="Output 8 4 17" xfId="19143" xr:uid="{00000000-0005-0000-0000-0000504A0000}"/>
    <cellStyle name="Output 8 4 17 2" xfId="19144" xr:uid="{00000000-0005-0000-0000-0000514A0000}"/>
    <cellStyle name="Output 8 4 18" xfId="19145" xr:uid="{00000000-0005-0000-0000-0000524A0000}"/>
    <cellStyle name="Output 8 4 18 2" xfId="19146" xr:uid="{00000000-0005-0000-0000-0000534A0000}"/>
    <cellStyle name="Output 8 4 19" xfId="19147" xr:uid="{00000000-0005-0000-0000-0000544A0000}"/>
    <cellStyle name="Output 8 4 19 2" xfId="19148" xr:uid="{00000000-0005-0000-0000-0000554A0000}"/>
    <cellStyle name="Output 8 4 2" xfId="19149" xr:uid="{00000000-0005-0000-0000-0000564A0000}"/>
    <cellStyle name="Output 8 4 2 10" xfId="19150" xr:uid="{00000000-0005-0000-0000-0000574A0000}"/>
    <cellStyle name="Output 8 4 2 10 2" xfId="19151" xr:uid="{00000000-0005-0000-0000-0000584A0000}"/>
    <cellStyle name="Output 8 4 2 11" xfId="19152" xr:uid="{00000000-0005-0000-0000-0000594A0000}"/>
    <cellStyle name="Output 8 4 2 11 2" xfId="19153" xr:uid="{00000000-0005-0000-0000-00005A4A0000}"/>
    <cellStyle name="Output 8 4 2 12" xfId="19154" xr:uid="{00000000-0005-0000-0000-00005B4A0000}"/>
    <cellStyle name="Output 8 4 2 12 2" xfId="19155" xr:uid="{00000000-0005-0000-0000-00005C4A0000}"/>
    <cellStyle name="Output 8 4 2 13" xfId="19156" xr:uid="{00000000-0005-0000-0000-00005D4A0000}"/>
    <cellStyle name="Output 8 4 2 13 2" xfId="19157" xr:uid="{00000000-0005-0000-0000-00005E4A0000}"/>
    <cellStyle name="Output 8 4 2 14" xfId="19158" xr:uid="{00000000-0005-0000-0000-00005F4A0000}"/>
    <cellStyle name="Output 8 4 2 14 2" xfId="19159" xr:uid="{00000000-0005-0000-0000-0000604A0000}"/>
    <cellStyle name="Output 8 4 2 15" xfId="19160" xr:uid="{00000000-0005-0000-0000-0000614A0000}"/>
    <cellStyle name="Output 8 4 2 15 2" xfId="19161" xr:uid="{00000000-0005-0000-0000-0000624A0000}"/>
    <cellStyle name="Output 8 4 2 16" xfId="19162" xr:uid="{00000000-0005-0000-0000-0000634A0000}"/>
    <cellStyle name="Output 8 4 2 16 2" xfId="19163" xr:uid="{00000000-0005-0000-0000-0000644A0000}"/>
    <cellStyle name="Output 8 4 2 17" xfId="19164" xr:uid="{00000000-0005-0000-0000-0000654A0000}"/>
    <cellStyle name="Output 8 4 2 17 2" xfId="19165" xr:uid="{00000000-0005-0000-0000-0000664A0000}"/>
    <cellStyle name="Output 8 4 2 18" xfId="19166" xr:uid="{00000000-0005-0000-0000-0000674A0000}"/>
    <cellStyle name="Output 8 4 2 18 2" xfId="19167" xr:uid="{00000000-0005-0000-0000-0000684A0000}"/>
    <cellStyle name="Output 8 4 2 19" xfId="19168" xr:uid="{00000000-0005-0000-0000-0000694A0000}"/>
    <cellStyle name="Output 8 4 2 2" xfId="19169" xr:uid="{00000000-0005-0000-0000-00006A4A0000}"/>
    <cellStyle name="Output 8 4 2 2 2" xfId="19170" xr:uid="{00000000-0005-0000-0000-00006B4A0000}"/>
    <cellStyle name="Output 8 4 2 3" xfId="19171" xr:uid="{00000000-0005-0000-0000-00006C4A0000}"/>
    <cellStyle name="Output 8 4 2 3 2" xfId="19172" xr:uid="{00000000-0005-0000-0000-00006D4A0000}"/>
    <cellStyle name="Output 8 4 2 4" xfId="19173" xr:uid="{00000000-0005-0000-0000-00006E4A0000}"/>
    <cellStyle name="Output 8 4 2 4 2" xfId="19174" xr:uid="{00000000-0005-0000-0000-00006F4A0000}"/>
    <cellStyle name="Output 8 4 2 5" xfId="19175" xr:uid="{00000000-0005-0000-0000-0000704A0000}"/>
    <cellStyle name="Output 8 4 2 5 2" xfId="19176" xr:uid="{00000000-0005-0000-0000-0000714A0000}"/>
    <cellStyle name="Output 8 4 2 6" xfId="19177" xr:uid="{00000000-0005-0000-0000-0000724A0000}"/>
    <cellStyle name="Output 8 4 2 6 2" xfId="19178" xr:uid="{00000000-0005-0000-0000-0000734A0000}"/>
    <cellStyle name="Output 8 4 2 7" xfId="19179" xr:uid="{00000000-0005-0000-0000-0000744A0000}"/>
    <cellStyle name="Output 8 4 2 7 2" xfId="19180" xr:uid="{00000000-0005-0000-0000-0000754A0000}"/>
    <cellStyle name="Output 8 4 2 8" xfId="19181" xr:uid="{00000000-0005-0000-0000-0000764A0000}"/>
    <cellStyle name="Output 8 4 2 8 2" xfId="19182" xr:uid="{00000000-0005-0000-0000-0000774A0000}"/>
    <cellStyle name="Output 8 4 2 9" xfId="19183" xr:uid="{00000000-0005-0000-0000-0000784A0000}"/>
    <cellStyle name="Output 8 4 2 9 2" xfId="19184" xr:uid="{00000000-0005-0000-0000-0000794A0000}"/>
    <cellStyle name="Output 8 4 20" xfId="19185" xr:uid="{00000000-0005-0000-0000-00007A4A0000}"/>
    <cellStyle name="Output 8 4 3" xfId="19186" xr:uid="{00000000-0005-0000-0000-00007B4A0000}"/>
    <cellStyle name="Output 8 4 3 10" xfId="19187" xr:uid="{00000000-0005-0000-0000-00007C4A0000}"/>
    <cellStyle name="Output 8 4 3 10 2" xfId="19188" xr:uid="{00000000-0005-0000-0000-00007D4A0000}"/>
    <cellStyle name="Output 8 4 3 11" xfId="19189" xr:uid="{00000000-0005-0000-0000-00007E4A0000}"/>
    <cellStyle name="Output 8 4 3 11 2" xfId="19190" xr:uid="{00000000-0005-0000-0000-00007F4A0000}"/>
    <cellStyle name="Output 8 4 3 12" xfId="19191" xr:uid="{00000000-0005-0000-0000-0000804A0000}"/>
    <cellStyle name="Output 8 4 3 12 2" xfId="19192" xr:uid="{00000000-0005-0000-0000-0000814A0000}"/>
    <cellStyle name="Output 8 4 3 13" xfId="19193" xr:uid="{00000000-0005-0000-0000-0000824A0000}"/>
    <cellStyle name="Output 8 4 3 13 2" xfId="19194" xr:uid="{00000000-0005-0000-0000-0000834A0000}"/>
    <cellStyle name="Output 8 4 3 14" xfId="19195" xr:uid="{00000000-0005-0000-0000-0000844A0000}"/>
    <cellStyle name="Output 8 4 3 14 2" xfId="19196" xr:uid="{00000000-0005-0000-0000-0000854A0000}"/>
    <cellStyle name="Output 8 4 3 15" xfId="19197" xr:uid="{00000000-0005-0000-0000-0000864A0000}"/>
    <cellStyle name="Output 8 4 3 15 2" xfId="19198" xr:uid="{00000000-0005-0000-0000-0000874A0000}"/>
    <cellStyle name="Output 8 4 3 16" xfId="19199" xr:uid="{00000000-0005-0000-0000-0000884A0000}"/>
    <cellStyle name="Output 8 4 3 16 2" xfId="19200" xr:uid="{00000000-0005-0000-0000-0000894A0000}"/>
    <cellStyle name="Output 8 4 3 17" xfId="19201" xr:uid="{00000000-0005-0000-0000-00008A4A0000}"/>
    <cellStyle name="Output 8 4 3 17 2" xfId="19202" xr:uid="{00000000-0005-0000-0000-00008B4A0000}"/>
    <cellStyle name="Output 8 4 3 18" xfId="19203" xr:uid="{00000000-0005-0000-0000-00008C4A0000}"/>
    <cellStyle name="Output 8 4 3 18 2" xfId="19204" xr:uid="{00000000-0005-0000-0000-00008D4A0000}"/>
    <cellStyle name="Output 8 4 3 19" xfId="19205" xr:uid="{00000000-0005-0000-0000-00008E4A0000}"/>
    <cellStyle name="Output 8 4 3 2" xfId="19206" xr:uid="{00000000-0005-0000-0000-00008F4A0000}"/>
    <cellStyle name="Output 8 4 3 2 2" xfId="19207" xr:uid="{00000000-0005-0000-0000-0000904A0000}"/>
    <cellStyle name="Output 8 4 3 3" xfId="19208" xr:uid="{00000000-0005-0000-0000-0000914A0000}"/>
    <cellStyle name="Output 8 4 3 3 2" xfId="19209" xr:uid="{00000000-0005-0000-0000-0000924A0000}"/>
    <cellStyle name="Output 8 4 3 4" xfId="19210" xr:uid="{00000000-0005-0000-0000-0000934A0000}"/>
    <cellStyle name="Output 8 4 3 4 2" xfId="19211" xr:uid="{00000000-0005-0000-0000-0000944A0000}"/>
    <cellStyle name="Output 8 4 3 5" xfId="19212" xr:uid="{00000000-0005-0000-0000-0000954A0000}"/>
    <cellStyle name="Output 8 4 3 5 2" xfId="19213" xr:uid="{00000000-0005-0000-0000-0000964A0000}"/>
    <cellStyle name="Output 8 4 3 6" xfId="19214" xr:uid="{00000000-0005-0000-0000-0000974A0000}"/>
    <cellStyle name="Output 8 4 3 6 2" xfId="19215" xr:uid="{00000000-0005-0000-0000-0000984A0000}"/>
    <cellStyle name="Output 8 4 3 7" xfId="19216" xr:uid="{00000000-0005-0000-0000-0000994A0000}"/>
    <cellStyle name="Output 8 4 3 7 2" xfId="19217" xr:uid="{00000000-0005-0000-0000-00009A4A0000}"/>
    <cellStyle name="Output 8 4 3 8" xfId="19218" xr:uid="{00000000-0005-0000-0000-00009B4A0000}"/>
    <cellStyle name="Output 8 4 3 8 2" xfId="19219" xr:uid="{00000000-0005-0000-0000-00009C4A0000}"/>
    <cellStyle name="Output 8 4 3 9" xfId="19220" xr:uid="{00000000-0005-0000-0000-00009D4A0000}"/>
    <cellStyle name="Output 8 4 3 9 2" xfId="19221" xr:uid="{00000000-0005-0000-0000-00009E4A0000}"/>
    <cellStyle name="Output 8 4 4" xfId="19222" xr:uid="{00000000-0005-0000-0000-00009F4A0000}"/>
    <cellStyle name="Output 8 4 4 10" xfId="19223" xr:uid="{00000000-0005-0000-0000-0000A04A0000}"/>
    <cellStyle name="Output 8 4 4 10 2" xfId="19224" xr:uid="{00000000-0005-0000-0000-0000A14A0000}"/>
    <cellStyle name="Output 8 4 4 11" xfId="19225" xr:uid="{00000000-0005-0000-0000-0000A24A0000}"/>
    <cellStyle name="Output 8 4 4 11 2" xfId="19226" xr:uid="{00000000-0005-0000-0000-0000A34A0000}"/>
    <cellStyle name="Output 8 4 4 12" xfId="19227" xr:uid="{00000000-0005-0000-0000-0000A44A0000}"/>
    <cellStyle name="Output 8 4 4 12 2" xfId="19228" xr:uid="{00000000-0005-0000-0000-0000A54A0000}"/>
    <cellStyle name="Output 8 4 4 13" xfId="19229" xr:uid="{00000000-0005-0000-0000-0000A64A0000}"/>
    <cellStyle name="Output 8 4 4 13 2" xfId="19230" xr:uid="{00000000-0005-0000-0000-0000A74A0000}"/>
    <cellStyle name="Output 8 4 4 14" xfId="19231" xr:uid="{00000000-0005-0000-0000-0000A84A0000}"/>
    <cellStyle name="Output 8 4 4 14 2" xfId="19232" xr:uid="{00000000-0005-0000-0000-0000A94A0000}"/>
    <cellStyle name="Output 8 4 4 15" xfId="19233" xr:uid="{00000000-0005-0000-0000-0000AA4A0000}"/>
    <cellStyle name="Output 8 4 4 15 2" xfId="19234" xr:uid="{00000000-0005-0000-0000-0000AB4A0000}"/>
    <cellStyle name="Output 8 4 4 16" xfId="19235" xr:uid="{00000000-0005-0000-0000-0000AC4A0000}"/>
    <cellStyle name="Output 8 4 4 2" xfId="19236" xr:uid="{00000000-0005-0000-0000-0000AD4A0000}"/>
    <cellStyle name="Output 8 4 4 2 2" xfId="19237" xr:uid="{00000000-0005-0000-0000-0000AE4A0000}"/>
    <cellStyle name="Output 8 4 4 3" xfId="19238" xr:uid="{00000000-0005-0000-0000-0000AF4A0000}"/>
    <cellStyle name="Output 8 4 4 3 2" xfId="19239" xr:uid="{00000000-0005-0000-0000-0000B04A0000}"/>
    <cellStyle name="Output 8 4 4 4" xfId="19240" xr:uid="{00000000-0005-0000-0000-0000B14A0000}"/>
    <cellStyle name="Output 8 4 4 4 2" xfId="19241" xr:uid="{00000000-0005-0000-0000-0000B24A0000}"/>
    <cellStyle name="Output 8 4 4 5" xfId="19242" xr:uid="{00000000-0005-0000-0000-0000B34A0000}"/>
    <cellStyle name="Output 8 4 4 5 2" xfId="19243" xr:uid="{00000000-0005-0000-0000-0000B44A0000}"/>
    <cellStyle name="Output 8 4 4 6" xfId="19244" xr:uid="{00000000-0005-0000-0000-0000B54A0000}"/>
    <cellStyle name="Output 8 4 4 6 2" xfId="19245" xr:uid="{00000000-0005-0000-0000-0000B64A0000}"/>
    <cellStyle name="Output 8 4 4 7" xfId="19246" xr:uid="{00000000-0005-0000-0000-0000B74A0000}"/>
    <cellStyle name="Output 8 4 4 7 2" xfId="19247" xr:uid="{00000000-0005-0000-0000-0000B84A0000}"/>
    <cellStyle name="Output 8 4 4 8" xfId="19248" xr:uid="{00000000-0005-0000-0000-0000B94A0000}"/>
    <cellStyle name="Output 8 4 4 8 2" xfId="19249" xr:uid="{00000000-0005-0000-0000-0000BA4A0000}"/>
    <cellStyle name="Output 8 4 4 9" xfId="19250" xr:uid="{00000000-0005-0000-0000-0000BB4A0000}"/>
    <cellStyle name="Output 8 4 4 9 2" xfId="19251" xr:uid="{00000000-0005-0000-0000-0000BC4A0000}"/>
    <cellStyle name="Output 8 4 5" xfId="19252" xr:uid="{00000000-0005-0000-0000-0000BD4A0000}"/>
    <cellStyle name="Output 8 4 5 10" xfId="19253" xr:uid="{00000000-0005-0000-0000-0000BE4A0000}"/>
    <cellStyle name="Output 8 4 5 10 2" xfId="19254" xr:uid="{00000000-0005-0000-0000-0000BF4A0000}"/>
    <cellStyle name="Output 8 4 5 11" xfId="19255" xr:uid="{00000000-0005-0000-0000-0000C04A0000}"/>
    <cellStyle name="Output 8 4 5 11 2" xfId="19256" xr:uid="{00000000-0005-0000-0000-0000C14A0000}"/>
    <cellStyle name="Output 8 4 5 12" xfId="19257" xr:uid="{00000000-0005-0000-0000-0000C24A0000}"/>
    <cellStyle name="Output 8 4 5 12 2" xfId="19258" xr:uid="{00000000-0005-0000-0000-0000C34A0000}"/>
    <cellStyle name="Output 8 4 5 13" xfId="19259" xr:uid="{00000000-0005-0000-0000-0000C44A0000}"/>
    <cellStyle name="Output 8 4 5 13 2" xfId="19260" xr:uid="{00000000-0005-0000-0000-0000C54A0000}"/>
    <cellStyle name="Output 8 4 5 14" xfId="19261" xr:uid="{00000000-0005-0000-0000-0000C64A0000}"/>
    <cellStyle name="Output 8 4 5 14 2" xfId="19262" xr:uid="{00000000-0005-0000-0000-0000C74A0000}"/>
    <cellStyle name="Output 8 4 5 15" xfId="19263" xr:uid="{00000000-0005-0000-0000-0000C84A0000}"/>
    <cellStyle name="Output 8 4 5 15 2" xfId="19264" xr:uid="{00000000-0005-0000-0000-0000C94A0000}"/>
    <cellStyle name="Output 8 4 5 16" xfId="19265" xr:uid="{00000000-0005-0000-0000-0000CA4A0000}"/>
    <cellStyle name="Output 8 4 5 2" xfId="19266" xr:uid="{00000000-0005-0000-0000-0000CB4A0000}"/>
    <cellStyle name="Output 8 4 5 2 2" xfId="19267" xr:uid="{00000000-0005-0000-0000-0000CC4A0000}"/>
    <cellStyle name="Output 8 4 5 3" xfId="19268" xr:uid="{00000000-0005-0000-0000-0000CD4A0000}"/>
    <cellStyle name="Output 8 4 5 3 2" xfId="19269" xr:uid="{00000000-0005-0000-0000-0000CE4A0000}"/>
    <cellStyle name="Output 8 4 5 4" xfId="19270" xr:uid="{00000000-0005-0000-0000-0000CF4A0000}"/>
    <cellStyle name="Output 8 4 5 4 2" xfId="19271" xr:uid="{00000000-0005-0000-0000-0000D04A0000}"/>
    <cellStyle name="Output 8 4 5 5" xfId="19272" xr:uid="{00000000-0005-0000-0000-0000D14A0000}"/>
    <cellStyle name="Output 8 4 5 5 2" xfId="19273" xr:uid="{00000000-0005-0000-0000-0000D24A0000}"/>
    <cellStyle name="Output 8 4 5 6" xfId="19274" xr:uid="{00000000-0005-0000-0000-0000D34A0000}"/>
    <cellStyle name="Output 8 4 5 6 2" xfId="19275" xr:uid="{00000000-0005-0000-0000-0000D44A0000}"/>
    <cellStyle name="Output 8 4 5 7" xfId="19276" xr:uid="{00000000-0005-0000-0000-0000D54A0000}"/>
    <cellStyle name="Output 8 4 5 7 2" xfId="19277" xr:uid="{00000000-0005-0000-0000-0000D64A0000}"/>
    <cellStyle name="Output 8 4 5 8" xfId="19278" xr:uid="{00000000-0005-0000-0000-0000D74A0000}"/>
    <cellStyle name="Output 8 4 5 8 2" xfId="19279" xr:uid="{00000000-0005-0000-0000-0000D84A0000}"/>
    <cellStyle name="Output 8 4 5 9" xfId="19280" xr:uid="{00000000-0005-0000-0000-0000D94A0000}"/>
    <cellStyle name="Output 8 4 5 9 2" xfId="19281" xr:uid="{00000000-0005-0000-0000-0000DA4A0000}"/>
    <cellStyle name="Output 8 4 6" xfId="19282" xr:uid="{00000000-0005-0000-0000-0000DB4A0000}"/>
    <cellStyle name="Output 8 4 6 10" xfId="19283" xr:uid="{00000000-0005-0000-0000-0000DC4A0000}"/>
    <cellStyle name="Output 8 4 6 10 2" xfId="19284" xr:uid="{00000000-0005-0000-0000-0000DD4A0000}"/>
    <cellStyle name="Output 8 4 6 11" xfId="19285" xr:uid="{00000000-0005-0000-0000-0000DE4A0000}"/>
    <cellStyle name="Output 8 4 6 11 2" xfId="19286" xr:uid="{00000000-0005-0000-0000-0000DF4A0000}"/>
    <cellStyle name="Output 8 4 6 12" xfId="19287" xr:uid="{00000000-0005-0000-0000-0000E04A0000}"/>
    <cellStyle name="Output 8 4 6 12 2" xfId="19288" xr:uid="{00000000-0005-0000-0000-0000E14A0000}"/>
    <cellStyle name="Output 8 4 6 13" xfId="19289" xr:uid="{00000000-0005-0000-0000-0000E24A0000}"/>
    <cellStyle name="Output 8 4 6 13 2" xfId="19290" xr:uid="{00000000-0005-0000-0000-0000E34A0000}"/>
    <cellStyle name="Output 8 4 6 14" xfId="19291" xr:uid="{00000000-0005-0000-0000-0000E44A0000}"/>
    <cellStyle name="Output 8 4 6 14 2" xfId="19292" xr:uid="{00000000-0005-0000-0000-0000E54A0000}"/>
    <cellStyle name="Output 8 4 6 15" xfId="19293" xr:uid="{00000000-0005-0000-0000-0000E64A0000}"/>
    <cellStyle name="Output 8 4 6 2" xfId="19294" xr:uid="{00000000-0005-0000-0000-0000E74A0000}"/>
    <cellStyle name="Output 8 4 6 2 2" xfId="19295" xr:uid="{00000000-0005-0000-0000-0000E84A0000}"/>
    <cellStyle name="Output 8 4 6 3" xfId="19296" xr:uid="{00000000-0005-0000-0000-0000E94A0000}"/>
    <cellStyle name="Output 8 4 6 3 2" xfId="19297" xr:uid="{00000000-0005-0000-0000-0000EA4A0000}"/>
    <cellStyle name="Output 8 4 6 4" xfId="19298" xr:uid="{00000000-0005-0000-0000-0000EB4A0000}"/>
    <cellStyle name="Output 8 4 6 4 2" xfId="19299" xr:uid="{00000000-0005-0000-0000-0000EC4A0000}"/>
    <cellStyle name="Output 8 4 6 5" xfId="19300" xr:uid="{00000000-0005-0000-0000-0000ED4A0000}"/>
    <cellStyle name="Output 8 4 6 5 2" xfId="19301" xr:uid="{00000000-0005-0000-0000-0000EE4A0000}"/>
    <cellStyle name="Output 8 4 6 6" xfId="19302" xr:uid="{00000000-0005-0000-0000-0000EF4A0000}"/>
    <cellStyle name="Output 8 4 6 6 2" xfId="19303" xr:uid="{00000000-0005-0000-0000-0000F04A0000}"/>
    <cellStyle name="Output 8 4 6 7" xfId="19304" xr:uid="{00000000-0005-0000-0000-0000F14A0000}"/>
    <cellStyle name="Output 8 4 6 7 2" xfId="19305" xr:uid="{00000000-0005-0000-0000-0000F24A0000}"/>
    <cellStyle name="Output 8 4 6 8" xfId="19306" xr:uid="{00000000-0005-0000-0000-0000F34A0000}"/>
    <cellStyle name="Output 8 4 6 8 2" xfId="19307" xr:uid="{00000000-0005-0000-0000-0000F44A0000}"/>
    <cellStyle name="Output 8 4 6 9" xfId="19308" xr:uid="{00000000-0005-0000-0000-0000F54A0000}"/>
    <cellStyle name="Output 8 4 6 9 2" xfId="19309" xr:uid="{00000000-0005-0000-0000-0000F64A0000}"/>
    <cellStyle name="Output 8 4 7" xfId="19310" xr:uid="{00000000-0005-0000-0000-0000F74A0000}"/>
    <cellStyle name="Output 8 4 7 2" xfId="19311" xr:uid="{00000000-0005-0000-0000-0000F84A0000}"/>
    <cellStyle name="Output 8 4 8" xfId="19312" xr:uid="{00000000-0005-0000-0000-0000F94A0000}"/>
    <cellStyle name="Output 8 4 8 2" xfId="19313" xr:uid="{00000000-0005-0000-0000-0000FA4A0000}"/>
    <cellStyle name="Output 8 4 9" xfId="19314" xr:uid="{00000000-0005-0000-0000-0000FB4A0000}"/>
    <cellStyle name="Output 8 4 9 2" xfId="19315" xr:uid="{00000000-0005-0000-0000-0000FC4A0000}"/>
    <cellStyle name="Output 8 5" xfId="19316" xr:uid="{00000000-0005-0000-0000-0000FD4A0000}"/>
    <cellStyle name="Output 8 5 10" xfId="19317" xr:uid="{00000000-0005-0000-0000-0000FE4A0000}"/>
    <cellStyle name="Output 8 5 10 2" xfId="19318" xr:uid="{00000000-0005-0000-0000-0000FF4A0000}"/>
    <cellStyle name="Output 8 5 11" xfId="19319" xr:uid="{00000000-0005-0000-0000-0000004B0000}"/>
    <cellStyle name="Output 8 5 11 2" xfId="19320" xr:uid="{00000000-0005-0000-0000-0000014B0000}"/>
    <cellStyle name="Output 8 5 12" xfId="19321" xr:uid="{00000000-0005-0000-0000-0000024B0000}"/>
    <cellStyle name="Output 8 5 12 2" xfId="19322" xr:uid="{00000000-0005-0000-0000-0000034B0000}"/>
    <cellStyle name="Output 8 5 13" xfId="19323" xr:uid="{00000000-0005-0000-0000-0000044B0000}"/>
    <cellStyle name="Output 8 5 13 2" xfId="19324" xr:uid="{00000000-0005-0000-0000-0000054B0000}"/>
    <cellStyle name="Output 8 5 14" xfId="19325" xr:uid="{00000000-0005-0000-0000-0000064B0000}"/>
    <cellStyle name="Output 8 5 14 2" xfId="19326" xr:uid="{00000000-0005-0000-0000-0000074B0000}"/>
    <cellStyle name="Output 8 5 15" xfId="19327" xr:uid="{00000000-0005-0000-0000-0000084B0000}"/>
    <cellStyle name="Output 8 5 15 2" xfId="19328" xr:uid="{00000000-0005-0000-0000-0000094B0000}"/>
    <cellStyle name="Output 8 5 16" xfId="19329" xr:uid="{00000000-0005-0000-0000-00000A4B0000}"/>
    <cellStyle name="Output 8 5 16 2" xfId="19330" xr:uid="{00000000-0005-0000-0000-00000B4B0000}"/>
    <cellStyle name="Output 8 5 17" xfId="19331" xr:uid="{00000000-0005-0000-0000-00000C4B0000}"/>
    <cellStyle name="Output 8 5 17 2" xfId="19332" xr:uid="{00000000-0005-0000-0000-00000D4B0000}"/>
    <cellStyle name="Output 8 5 18" xfId="19333" xr:uid="{00000000-0005-0000-0000-00000E4B0000}"/>
    <cellStyle name="Output 8 5 18 2" xfId="19334" xr:uid="{00000000-0005-0000-0000-00000F4B0000}"/>
    <cellStyle name="Output 8 5 19" xfId="19335" xr:uid="{00000000-0005-0000-0000-0000104B0000}"/>
    <cellStyle name="Output 8 5 19 2" xfId="19336" xr:uid="{00000000-0005-0000-0000-0000114B0000}"/>
    <cellStyle name="Output 8 5 2" xfId="19337" xr:uid="{00000000-0005-0000-0000-0000124B0000}"/>
    <cellStyle name="Output 8 5 2 10" xfId="19338" xr:uid="{00000000-0005-0000-0000-0000134B0000}"/>
    <cellStyle name="Output 8 5 2 10 2" xfId="19339" xr:uid="{00000000-0005-0000-0000-0000144B0000}"/>
    <cellStyle name="Output 8 5 2 11" xfId="19340" xr:uid="{00000000-0005-0000-0000-0000154B0000}"/>
    <cellStyle name="Output 8 5 2 11 2" xfId="19341" xr:uid="{00000000-0005-0000-0000-0000164B0000}"/>
    <cellStyle name="Output 8 5 2 12" xfId="19342" xr:uid="{00000000-0005-0000-0000-0000174B0000}"/>
    <cellStyle name="Output 8 5 2 12 2" xfId="19343" xr:uid="{00000000-0005-0000-0000-0000184B0000}"/>
    <cellStyle name="Output 8 5 2 13" xfId="19344" xr:uid="{00000000-0005-0000-0000-0000194B0000}"/>
    <cellStyle name="Output 8 5 2 13 2" xfId="19345" xr:uid="{00000000-0005-0000-0000-00001A4B0000}"/>
    <cellStyle name="Output 8 5 2 14" xfId="19346" xr:uid="{00000000-0005-0000-0000-00001B4B0000}"/>
    <cellStyle name="Output 8 5 2 14 2" xfId="19347" xr:uid="{00000000-0005-0000-0000-00001C4B0000}"/>
    <cellStyle name="Output 8 5 2 15" xfId="19348" xr:uid="{00000000-0005-0000-0000-00001D4B0000}"/>
    <cellStyle name="Output 8 5 2 15 2" xfId="19349" xr:uid="{00000000-0005-0000-0000-00001E4B0000}"/>
    <cellStyle name="Output 8 5 2 16" xfId="19350" xr:uid="{00000000-0005-0000-0000-00001F4B0000}"/>
    <cellStyle name="Output 8 5 2 16 2" xfId="19351" xr:uid="{00000000-0005-0000-0000-0000204B0000}"/>
    <cellStyle name="Output 8 5 2 17" xfId="19352" xr:uid="{00000000-0005-0000-0000-0000214B0000}"/>
    <cellStyle name="Output 8 5 2 17 2" xfId="19353" xr:uid="{00000000-0005-0000-0000-0000224B0000}"/>
    <cellStyle name="Output 8 5 2 18" xfId="19354" xr:uid="{00000000-0005-0000-0000-0000234B0000}"/>
    <cellStyle name="Output 8 5 2 18 2" xfId="19355" xr:uid="{00000000-0005-0000-0000-0000244B0000}"/>
    <cellStyle name="Output 8 5 2 19" xfId="19356" xr:uid="{00000000-0005-0000-0000-0000254B0000}"/>
    <cellStyle name="Output 8 5 2 2" xfId="19357" xr:uid="{00000000-0005-0000-0000-0000264B0000}"/>
    <cellStyle name="Output 8 5 2 2 2" xfId="19358" xr:uid="{00000000-0005-0000-0000-0000274B0000}"/>
    <cellStyle name="Output 8 5 2 3" xfId="19359" xr:uid="{00000000-0005-0000-0000-0000284B0000}"/>
    <cellStyle name="Output 8 5 2 3 2" xfId="19360" xr:uid="{00000000-0005-0000-0000-0000294B0000}"/>
    <cellStyle name="Output 8 5 2 4" xfId="19361" xr:uid="{00000000-0005-0000-0000-00002A4B0000}"/>
    <cellStyle name="Output 8 5 2 4 2" xfId="19362" xr:uid="{00000000-0005-0000-0000-00002B4B0000}"/>
    <cellStyle name="Output 8 5 2 5" xfId="19363" xr:uid="{00000000-0005-0000-0000-00002C4B0000}"/>
    <cellStyle name="Output 8 5 2 5 2" xfId="19364" xr:uid="{00000000-0005-0000-0000-00002D4B0000}"/>
    <cellStyle name="Output 8 5 2 6" xfId="19365" xr:uid="{00000000-0005-0000-0000-00002E4B0000}"/>
    <cellStyle name="Output 8 5 2 6 2" xfId="19366" xr:uid="{00000000-0005-0000-0000-00002F4B0000}"/>
    <cellStyle name="Output 8 5 2 7" xfId="19367" xr:uid="{00000000-0005-0000-0000-0000304B0000}"/>
    <cellStyle name="Output 8 5 2 7 2" xfId="19368" xr:uid="{00000000-0005-0000-0000-0000314B0000}"/>
    <cellStyle name="Output 8 5 2 8" xfId="19369" xr:uid="{00000000-0005-0000-0000-0000324B0000}"/>
    <cellStyle name="Output 8 5 2 8 2" xfId="19370" xr:uid="{00000000-0005-0000-0000-0000334B0000}"/>
    <cellStyle name="Output 8 5 2 9" xfId="19371" xr:uid="{00000000-0005-0000-0000-0000344B0000}"/>
    <cellStyle name="Output 8 5 2 9 2" xfId="19372" xr:uid="{00000000-0005-0000-0000-0000354B0000}"/>
    <cellStyle name="Output 8 5 20" xfId="19373" xr:uid="{00000000-0005-0000-0000-0000364B0000}"/>
    <cellStyle name="Output 8 5 3" xfId="19374" xr:uid="{00000000-0005-0000-0000-0000374B0000}"/>
    <cellStyle name="Output 8 5 3 10" xfId="19375" xr:uid="{00000000-0005-0000-0000-0000384B0000}"/>
    <cellStyle name="Output 8 5 3 10 2" xfId="19376" xr:uid="{00000000-0005-0000-0000-0000394B0000}"/>
    <cellStyle name="Output 8 5 3 11" xfId="19377" xr:uid="{00000000-0005-0000-0000-00003A4B0000}"/>
    <cellStyle name="Output 8 5 3 11 2" xfId="19378" xr:uid="{00000000-0005-0000-0000-00003B4B0000}"/>
    <cellStyle name="Output 8 5 3 12" xfId="19379" xr:uid="{00000000-0005-0000-0000-00003C4B0000}"/>
    <cellStyle name="Output 8 5 3 12 2" xfId="19380" xr:uid="{00000000-0005-0000-0000-00003D4B0000}"/>
    <cellStyle name="Output 8 5 3 13" xfId="19381" xr:uid="{00000000-0005-0000-0000-00003E4B0000}"/>
    <cellStyle name="Output 8 5 3 13 2" xfId="19382" xr:uid="{00000000-0005-0000-0000-00003F4B0000}"/>
    <cellStyle name="Output 8 5 3 14" xfId="19383" xr:uid="{00000000-0005-0000-0000-0000404B0000}"/>
    <cellStyle name="Output 8 5 3 14 2" xfId="19384" xr:uid="{00000000-0005-0000-0000-0000414B0000}"/>
    <cellStyle name="Output 8 5 3 15" xfId="19385" xr:uid="{00000000-0005-0000-0000-0000424B0000}"/>
    <cellStyle name="Output 8 5 3 15 2" xfId="19386" xr:uid="{00000000-0005-0000-0000-0000434B0000}"/>
    <cellStyle name="Output 8 5 3 16" xfId="19387" xr:uid="{00000000-0005-0000-0000-0000444B0000}"/>
    <cellStyle name="Output 8 5 3 16 2" xfId="19388" xr:uid="{00000000-0005-0000-0000-0000454B0000}"/>
    <cellStyle name="Output 8 5 3 17" xfId="19389" xr:uid="{00000000-0005-0000-0000-0000464B0000}"/>
    <cellStyle name="Output 8 5 3 17 2" xfId="19390" xr:uid="{00000000-0005-0000-0000-0000474B0000}"/>
    <cellStyle name="Output 8 5 3 18" xfId="19391" xr:uid="{00000000-0005-0000-0000-0000484B0000}"/>
    <cellStyle name="Output 8 5 3 2" xfId="19392" xr:uid="{00000000-0005-0000-0000-0000494B0000}"/>
    <cellStyle name="Output 8 5 3 2 2" xfId="19393" xr:uid="{00000000-0005-0000-0000-00004A4B0000}"/>
    <cellStyle name="Output 8 5 3 3" xfId="19394" xr:uid="{00000000-0005-0000-0000-00004B4B0000}"/>
    <cellStyle name="Output 8 5 3 3 2" xfId="19395" xr:uid="{00000000-0005-0000-0000-00004C4B0000}"/>
    <cellStyle name="Output 8 5 3 4" xfId="19396" xr:uid="{00000000-0005-0000-0000-00004D4B0000}"/>
    <cellStyle name="Output 8 5 3 4 2" xfId="19397" xr:uid="{00000000-0005-0000-0000-00004E4B0000}"/>
    <cellStyle name="Output 8 5 3 5" xfId="19398" xr:uid="{00000000-0005-0000-0000-00004F4B0000}"/>
    <cellStyle name="Output 8 5 3 5 2" xfId="19399" xr:uid="{00000000-0005-0000-0000-0000504B0000}"/>
    <cellStyle name="Output 8 5 3 6" xfId="19400" xr:uid="{00000000-0005-0000-0000-0000514B0000}"/>
    <cellStyle name="Output 8 5 3 6 2" xfId="19401" xr:uid="{00000000-0005-0000-0000-0000524B0000}"/>
    <cellStyle name="Output 8 5 3 7" xfId="19402" xr:uid="{00000000-0005-0000-0000-0000534B0000}"/>
    <cellStyle name="Output 8 5 3 7 2" xfId="19403" xr:uid="{00000000-0005-0000-0000-0000544B0000}"/>
    <cellStyle name="Output 8 5 3 8" xfId="19404" xr:uid="{00000000-0005-0000-0000-0000554B0000}"/>
    <cellStyle name="Output 8 5 3 8 2" xfId="19405" xr:uid="{00000000-0005-0000-0000-0000564B0000}"/>
    <cellStyle name="Output 8 5 3 9" xfId="19406" xr:uid="{00000000-0005-0000-0000-0000574B0000}"/>
    <cellStyle name="Output 8 5 3 9 2" xfId="19407" xr:uid="{00000000-0005-0000-0000-0000584B0000}"/>
    <cellStyle name="Output 8 5 4" xfId="19408" xr:uid="{00000000-0005-0000-0000-0000594B0000}"/>
    <cellStyle name="Output 8 5 4 10" xfId="19409" xr:uid="{00000000-0005-0000-0000-00005A4B0000}"/>
    <cellStyle name="Output 8 5 4 10 2" xfId="19410" xr:uid="{00000000-0005-0000-0000-00005B4B0000}"/>
    <cellStyle name="Output 8 5 4 11" xfId="19411" xr:uid="{00000000-0005-0000-0000-00005C4B0000}"/>
    <cellStyle name="Output 8 5 4 11 2" xfId="19412" xr:uid="{00000000-0005-0000-0000-00005D4B0000}"/>
    <cellStyle name="Output 8 5 4 12" xfId="19413" xr:uid="{00000000-0005-0000-0000-00005E4B0000}"/>
    <cellStyle name="Output 8 5 4 12 2" xfId="19414" xr:uid="{00000000-0005-0000-0000-00005F4B0000}"/>
    <cellStyle name="Output 8 5 4 13" xfId="19415" xr:uid="{00000000-0005-0000-0000-0000604B0000}"/>
    <cellStyle name="Output 8 5 4 13 2" xfId="19416" xr:uid="{00000000-0005-0000-0000-0000614B0000}"/>
    <cellStyle name="Output 8 5 4 14" xfId="19417" xr:uid="{00000000-0005-0000-0000-0000624B0000}"/>
    <cellStyle name="Output 8 5 4 14 2" xfId="19418" xr:uid="{00000000-0005-0000-0000-0000634B0000}"/>
    <cellStyle name="Output 8 5 4 15" xfId="19419" xr:uid="{00000000-0005-0000-0000-0000644B0000}"/>
    <cellStyle name="Output 8 5 4 15 2" xfId="19420" xr:uid="{00000000-0005-0000-0000-0000654B0000}"/>
    <cellStyle name="Output 8 5 4 16" xfId="19421" xr:uid="{00000000-0005-0000-0000-0000664B0000}"/>
    <cellStyle name="Output 8 5 4 2" xfId="19422" xr:uid="{00000000-0005-0000-0000-0000674B0000}"/>
    <cellStyle name="Output 8 5 4 2 2" xfId="19423" xr:uid="{00000000-0005-0000-0000-0000684B0000}"/>
    <cellStyle name="Output 8 5 4 3" xfId="19424" xr:uid="{00000000-0005-0000-0000-0000694B0000}"/>
    <cellStyle name="Output 8 5 4 3 2" xfId="19425" xr:uid="{00000000-0005-0000-0000-00006A4B0000}"/>
    <cellStyle name="Output 8 5 4 4" xfId="19426" xr:uid="{00000000-0005-0000-0000-00006B4B0000}"/>
    <cellStyle name="Output 8 5 4 4 2" xfId="19427" xr:uid="{00000000-0005-0000-0000-00006C4B0000}"/>
    <cellStyle name="Output 8 5 4 5" xfId="19428" xr:uid="{00000000-0005-0000-0000-00006D4B0000}"/>
    <cellStyle name="Output 8 5 4 5 2" xfId="19429" xr:uid="{00000000-0005-0000-0000-00006E4B0000}"/>
    <cellStyle name="Output 8 5 4 6" xfId="19430" xr:uid="{00000000-0005-0000-0000-00006F4B0000}"/>
    <cellStyle name="Output 8 5 4 6 2" xfId="19431" xr:uid="{00000000-0005-0000-0000-0000704B0000}"/>
    <cellStyle name="Output 8 5 4 7" xfId="19432" xr:uid="{00000000-0005-0000-0000-0000714B0000}"/>
    <cellStyle name="Output 8 5 4 7 2" xfId="19433" xr:uid="{00000000-0005-0000-0000-0000724B0000}"/>
    <cellStyle name="Output 8 5 4 8" xfId="19434" xr:uid="{00000000-0005-0000-0000-0000734B0000}"/>
    <cellStyle name="Output 8 5 4 8 2" xfId="19435" xr:uid="{00000000-0005-0000-0000-0000744B0000}"/>
    <cellStyle name="Output 8 5 4 9" xfId="19436" xr:uid="{00000000-0005-0000-0000-0000754B0000}"/>
    <cellStyle name="Output 8 5 4 9 2" xfId="19437" xr:uid="{00000000-0005-0000-0000-0000764B0000}"/>
    <cellStyle name="Output 8 5 5" xfId="19438" xr:uid="{00000000-0005-0000-0000-0000774B0000}"/>
    <cellStyle name="Output 8 5 5 10" xfId="19439" xr:uid="{00000000-0005-0000-0000-0000784B0000}"/>
    <cellStyle name="Output 8 5 5 10 2" xfId="19440" xr:uid="{00000000-0005-0000-0000-0000794B0000}"/>
    <cellStyle name="Output 8 5 5 11" xfId="19441" xr:uid="{00000000-0005-0000-0000-00007A4B0000}"/>
    <cellStyle name="Output 8 5 5 11 2" xfId="19442" xr:uid="{00000000-0005-0000-0000-00007B4B0000}"/>
    <cellStyle name="Output 8 5 5 12" xfId="19443" xr:uid="{00000000-0005-0000-0000-00007C4B0000}"/>
    <cellStyle name="Output 8 5 5 12 2" xfId="19444" xr:uid="{00000000-0005-0000-0000-00007D4B0000}"/>
    <cellStyle name="Output 8 5 5 13" xfId="19445" xr:uid="{00000000-0005-0000-0000-00007E4B0000}"/>
    <cellStyle name="Output 8 5 5 13 2" xfId="19446" xr:uid="{00000000-0005-0000-0000-00007F4B0000}"/>
    <cellStyle name="Output 8 5 5 14" xfId="19447" xr:uid="{00000000-0005-0000-0000-0000804B0000}"/>
    <cellStyle name="Output 8 5 5 14 2" xfId="19448" xr:uid="{00000000-0005-0000-0000-0000814B0000}"/>
    <cellStyle name="Output 8 5 5 15" xfId="19449" xr:uid="{00000000-0005-0000-0000-0000824B0000}"/>
    <cellStyle name="Output 8 5 5 15 2" xfId="19450" xr:uid="{00000000-0005-0000-0000-0000834B0000}"/>
    <cellStyle name="Output 8 5 5 16" xfId="19451" xr:uid="{00000000-0005-0000-0000-0000844B0000}"/>
    <cellStyle name="Output 8 5 5 2" xfId="19452" xr:uid="{00000000-0005-0000-0000-0000854B0000}"/>
    <cellStyle name="Output 8 5 5 2 2" xfId="19453" xr:uid="{00000000-0005-0000-0000-0000864B0000}"/>
    <cellStyle name="Output 8 5 5 3" xfId="19454" xr:uid="{00000000-0005-0000-0000-0000874B0000}"/>
    <cellStyle name="Output 8 5 5 3 2" xfId="19455" xr:uid="{00000000-0005-0000-0000-0000884B0000}"/>
    <cellStyle name="Output 8 5 5 4" xfId="19456" xr:uid="{00000000-0005-0000-0000-0000894B0000}"/>
    <cellStyle name="Output 8 5 5 4 2" xfId="19457" xr:uid="{00000000-0005-0000-0000-00008A4B0000}"/>
    <cellStyle name="Output 8 5 5 5" xfId="19458" xr:uid="{00000000-0005-0000-0000-00008B4B0000}"/>
    <cellStyle name="Output 8 5 5 5 2" xfId="19459" xr:uid="{00000000-0005-0000-0000-00008C4B0000}"/>
    <cellStyle name="Output 8 5 5 6" xfId="19460" xr:uid="{00000000-0005-0000-0000-00008D4B0000}"/>
    <cellStyle name="Output 8 5 5 6 2" xfId="19461" xr:uid="{00000000-0005-0000-0000-00008E4B0000}"/>
    <cellStyle name="Output 8 5 5 7" xfId="19462" xr:uid="{00000000-0005-0000-0000-00008F4B0000}"/>
    <cellStyle name="Output 8 5 5 7 2" xfId="19463" xr:uid="{00000000-0005-0000-0000-0000904B0000}"/>
    <cellStyle name="Output 8 5 5 8" xfId="19464" xr:uid="{00000000-0005-0000-0000-0000914B0000}"/>
    <cellStyle name="Output 8 5 5 8 2" xfId="19465" xr:uid="{00000000-0005-0000-0000-0000924B0000}"/>
    <cellStyle name="Output 8 5 5 9" xfId="19466" xr:uid="{00000000-0005-0000-0000-0000934B0000}"/>
    <cellStyle name="Output 8 5 5 9 2" xfId="19467" xr:uid="{00000000-0005-0000-0000-0000944B0000}"/>
    <cellStyle name="Output 8 5 6" xfId="19468" xr:uid="{00000000-0005-0000-0000-0000954B0000}"/>
    <cellStyle name="Output 8 5 6 10" xfId="19469" xr:uid="{00000000-0005-0000-0000-0000964B0000}"/>
    <cellStyle name="Output 8 5 6 10 2" xfId="19470" xr:uid="{00000000-0005-0000-0000-0000974B0000}"/>
    <cellStyle name="Output 8 5 6 11" xfId="19471" xr:uid="{00000000-0005-0000-0000-0000984B0000}"/>
    <cellStyle name="Output 8 5 6 11 2" xfId="19472" xr:uid="{00000000-0005-0000-0000-0000994B0000}"/>
    <cellStyle name="Output 8 5 6 12" xfId="19473" xr:uid="{00000000-0005-0000-0000-00009A4B0000}"/>
    <cellStyle name="Output 8 5 6 12 2" xfId="19474" xr:uid="{00000000-0005-0000-0000-00009B4B0000}"/>
    <cellStyle name="Output 8 5 6 13" xfId="19475" xr:uid="{00000000-0005-0000-0000-00009C4B0000}"/>
    <cellStyle name="Output 8 5 6 13 2" xfId="19476" xr:uid="{00000000-0005-0000-0000-00009D4B0000}"/>
    <cellStyle name="Output 8 5 6 14" xfId="19477" xr:uid="{00000000-0005-0000-0000-00009E4B0000}"/>
    <cellStyle name="Output 8 5 6 14 2" xfId="19478" xr:uid="{00000000-0005-0000-0000-00009F4B0000}"/>
    <cellStyle name="Output 8 5 6 15" xfId="19479" xr:uid="{00000000-0005-0000-0000-0000A04B0000}"/>
    <cellStyle name="Output 8 5 6 2" xfId="19480" xr:uid="{00000000-0005-0000-0000-0000A14B0000}"/>
    <cellStyle name="Output 8 5 6 2 2" xfId="19481" xr:uid="{00000000-0005-0000-0000-0000A24B0000}"/>
    <cellStyle name="Output 8 5 6 3" xfId="19482" xr:uid="{00000000-0005-0000-0000-0000A34B0000}"/>
    <cellStyle name="Output 8 5 6 3 2" xfId="19483" xr:uid="{00000000-0005-0000-0000-0000A44B0000}"/>
    <cellStyle name="Output 8 5 6 4" xfId="19484" xr:uid="{00000000-0005-0000-0000-0000A54B0000}"/>
    <cellStyle name="Output 8 5 6 4 2" xfId="19485" xr:uid="{00000000-0005-0000-0000-0000A64B0000}"/>
    <cellStyle name="Output 8 5 6 5" xfId="19486" xr:uid="{00000000-0005-0000-0000-0000A74B0000}"/>
    <cellStyle name="Output 8 5 6 5 2" xfId="19487" xr:uid="{00000000-0005-0000-0000-0000A84B0000}"/>
    <cellStyle name="Output 8 5 6 6" xfId="19488" xr:uid="{00000000-0005-0000-0000-0000A94B0000}"/>
    <cellStyle name="Output 8 5 6 6 2" xfId="19489" xr:uid="{00000000-0005-0000-0000-0000AA4B0000}"/>
    <cellStyle name="Output 8 5 6 7" xfId="19490" xr:uid="{00000000-0005-0000-0000-0000AB4B0000}"/>
    <cellStyle name="Output 8 5 6 7 2" xfId="19491" xr:uid="{00000000-0005-0000-0000-0000AC4B0000}"/>
    <cellStyle name="Output 8 5 6 8" xfId="19492" xr:uid="{00000000-0005-0000-0000-0000AD4B0000}"/>
    <cellStyle name="Output 8 5 6 8 2" xfId="19493" xr:uid="{00000000-0005-0000-0000-0000AE4B0000}"/>
    <cellStyle name="Output 8 5 6 9" xfId="19494" xr:uid="{00000000-0005-0000-0000-0000AF4B0000}"/>
    <cellStyle name="Output 8 5 6 9 2" xfId="19495" xr:uid="{00000000-0005-0000-0000-0000B04B0000}"/>
    <cellStyle name="Output 8 5 7" xfId="19496" xr:uid="{00000000-0005-0000-0000-0000B14B0000}"/>
    <cellStyle name="Output 8 5 7 2" xfId="19497" xr:uid="{00000000-0005-0000-0000-0000B24B0000}"/>
    <cellStyle name="Output 8 5 8" xfId="19498" xr:uid="{00000000-0005-0000-0000-0000B34B0000}"/>
    <cellStyle name="Output 8 5 8 2" xfId="19499" xr:uid="{00000000-0005-0000-0000-0000B44B0000}"/>
    <cellStyle name="Output 8 5 9" xfId="19500" xr:uid="{00000000-0005-0000-0000-0000B54B0000}"/>
    <cellStyle name="Output 8 5 9 2" xfId="19501" xr:uid="{00000000-0005-0000-0000-0000B64B0000}"/>
    <cellStyle name="Output 8 6" xfId="19502" xr:uid="{00000000-0005-0000-0000-0000B74B0000}"/>
    <cellStyle name="Output 8 6 10" xfId="19503" xr:uid="{00000000-0005-0000-0000-0000B84B0000}"/>
    <cellStyle name="Output 8 6 10 2" xfId="19504" xr:uid="{00000000-0005-0000-0000-0000B94B0000}"/>
    <cellStyle name="Output 8 6 11" xfId="19505" xr:uid="{00000000-0005-0000-0000-0000BA4B0000}"/>
    <cellStyle name="Output 8 6 11 2" xfId="19506" xr:uid="{00000000-0005-0000-0000-0000BB4B0000}"/>
    <cellStyle name="Output 8 6 12" xfId="19507" xr:uid="{00000000-0005-0000-0000-0000BC4B0000}"/>
    <cellStyle name="Output 8 6 12 2" xfId="19508" xr:uid="{00000000-0005-0000-0000-0000BD4B0000}"/>
    <cellStyle name="Output 8 6 13" xfId="19509" xr:uid="{00000000-0005-0000-0000-0000BE4B0000}"/>
    <cellStyle name="Output 8 6 13 2" xfId="19510" xr:uid="{00000000-0005-0000-0000-0000BF4B0000}"/>
    <cellStyle name="Output 8 6 14" xfId="19511" xr:uid="{00000000-0005-0000-0000-0000C04B0000}"/>
    <cellStyle name="Output 8 6 14 2" xfId="19512" xr:uid="{00000000-0005-0000-0000-0000C14B0000}"/>
    <cellStyle name="Output 8 6 15" xfId="19513" xr:uid="{00000000-0005-0000-0000-0000C24B0000}"/>
    <cellStyle name="Output 8 6 15 2" xfId="19514" xr:uid="{00000000-0005-0000-0000-0000C34B0000}"/>
    <cellStyle name="Output 8 6 16" xfId="19515" xr:uid="{00000000-0005-0000-0000-0000C44B0000}"/>
    <cellStyle name="Output 8 6 16 2" xfId="19516" xr:uid="{00000000-0005-0000-0000-0000C54B0000}"/>
    <cellStyle name="Output 8 6 17" xfId="19517" xr:uid="{00000000-0005-0000-0000-0000C64B0000}"/>
    <cellStyle name="Output 8 6 17 2" xfId="19518" xr:uid="{00000000-0005-0000-0000-0000C74B0000}"/>
    <cellStyle name="Output 8 6 18" xfId="19519" xr:uid="{00000000-0005-0000-0000-0000C84B0000}"/>
    <cellStyle name="Output 8 6 18 2" xfId="19520" xr:uid="{00000000-0005-0000-0000-0000C94B0000}"/>
    <cellStyle name="Output 8 6 19" xfId="19521" xr:uid="{00000000-0005-0000-0000-0000CA4B0000}"/>
    <cellStyle name="Output 8 6 2" xfId="19522" xr:uid="{00000000-0005-0000-0000-0000CB4B0000}"/>
    <cellStyle name="Output 8 6 2 10" xfId="19523" xr:uid="{00000000-0005-0000-0000-0000CC4B0000}"/>
    <cellStyle name="Output 8 6 2 10 2" xfId="19524" xr:uid="{00000000-0005-0000-0000-0000CD4B0000}"/>
    <cellStyle name="Output 8 6 2 11" xfId="19525" xr:uid="{00000000-0005-0000-0000-0000CE4B0000}"/>
    <cellStyle name="Output 8 6 2 11 2" xfId="19526" xr:uid="{00000000-0005-0000-0000-0000CF4B0000}"/>
    <cellStyle name="Output 8 6 2 12" xfId="19527" xr:uid="{00000000-0005-0000-0000-0000D04B0000}"/>
    <cellStyle name="Output 8 6 2 12 2" xfId="19528" xr:uid="{00000000-0005-0000-0000-0000D14B0000}"/>
    <cellStyle name="Output 8 6 2 13" xfId="19529" xr:uid="{00000000-0005-0000-0000-0000D24B0000}"/>
    <cellStyle name="Output 8 6 2 13 2" xfId="19530" xr:uid="{00000000-0005-0000-0000-0000D34B0000}"/>
    <cellStyle name="Output 8 6 2 14" xfId="19531" xr:uid="{00000000-0005-0000-0000-0000D44B0000}"/>
    <cellStyle name="Output 8 6 2 14 2" xfId="19532" xr:uid="{00000000-0005-0000-0000-0000D54B0000}"/>
    <cellStyle name="Output 8 6 2 15" xfId="19533" xr:uid="{00000000-0005-0000-0000-0000D64B0000}"/>
    <cellStyle name="Output 8 6 2 15 2" xfId="19534" xr:uid="{00000000-0005-0000-0000-0000D74B0000}"/>
    <cellStyle name="Output 8 6 2 16" xfId="19535" xr:uid="{00000000-0005-0000-0000-0000D84B0000}"/>
    <cellStyle name="Output 8 6 2 16 2" xfId="19536" xr:uid="{00000000-0005-0000-0000-0000D94B0000}"/>
    <cellStyle name="Output 8 6 2 17" xfId="19537" xr:uid="{00000000-0005-0000-0000-0000DA4B0000}"/>
    <cellStyle name="Output 8 6 2 17 2" xfId="19538" xr:uid="{00000000-0005-0000-0000-0000DB4B0000}"/>
    <cellStyle name="Output 8 6 2 18" xfId="19539" xr:uid="{00000000-0005-0000-0000-0000DC4B0000}"/>
    <cellStyle name="Output 8 6 2 2" xfId="19540" xr:uid="{00000000-0005-0000-0000-0000DD4B0000}"/>
    <cellStyle name="Output 8 6 2 2 2" xfId="19541" xr:uid="{00000000-0005-0000-0000-0000DE4B0000}"/>
    <cellStyle name="Output 8 6 2 3" xfId="19542" xr:uid="{00000000-0005-0000-0000-0000DF4B0000}"/>
    <cellStyle name="Output 8 6 2 3 2" xfId="19543" xr:uid="{00000000-0005-0000-0000-0000E04B0000}"/>
    <cellStyle name="Output 8 6 2 4" xfId="19544" xr:uid="{00000000-0005-0000-0000-0000E14B0000}"/>
    <cellStyle name="Output 8 6 2 4 2" xfId="19545" xr:uid="{00000000-0005-0000-0000-0000E24B0000}"/>
    <cellStyle name="Output 8 6 2 5" xfId="19546" xr:uid="{00000000-0005-0000-0000-0000E34B0000}"/>
    <cellStyle name="Output 8 6 2 5 2" xfId="19547" xr:uid="{00000000-0005-0000-0000-0000E44B0000}"/>
    <cellStyle name="Output 8 6 2 6" xfId="19548" xr:uid="{00000000-0005-0000-0000-0000E54B0000}"/>
    <cellStyle name="Output 8 6 2 6 2" xfId="19549" xr:uid="{00000000-0005-0000-0000-0000E64B0000}"/>
    <cellStyle name="Output 8 6 2 7" xfId="19550" xr:uid="{00000000-0005-0000-0000-0000E74B0000}"/>
    <cellStyle name="Output 8 6 2 7 2" xfId="19551" xr:uid="{00000000-0005-0000-0000-0000E84B0000}"/>
    <cellStyle name="Output 8 6 2 8" xfId="19552" xr:uid="{00000000-0005-0000-0000-0000E94B0000}"/>
    <cellStyle name="Output 8 6 2 8 2" xfId="19553" xr:uid="{00000000-0005-0000-0000-0000EA4B0000}"/>
    <cellStyle name="Output 8 6 2 9" xfId="19554" xr:uid="{00000000-0005-0000-0000-0000EB4B0000}"/>
    <cellStyle name="Output 8 6 2 9 2" xfId="19555" xr:uid="{00000000-0005-0000-0000-0000EC4B0000}"/>
    <cellStyle name="Output 8 6 3" xfId="19556" xr:uid="{00000000-0005-0000-0000-0000ED4B0000}"/>
    <cellStyle name="Output 8 6 3 10" xfId="19557" xr:uid="{00000000-0005-0000-0000-0000EE4B0000}"/>
    <cellStyle name="Output 8 6 3 10 2" xfId="19558" xr:uid="{00000000-0005-0000-0000-0000EF4B0000}"/>
    <cellStyle name="Output 8 6 3 11" xfId="19559" xr:uid="{00000000-0005-0000-0000-0000F04B0000}"/>
    <cellStyle name="Output 8 6 3 11 2" xfId="19560" xr:uid="{00000000-0005-0000-0000-0000F14B0000}"/>
    <cellStyle name="Output 8 6 3 12" xfId="19561" xr:uid="{00000000-0005-0000-0000-0000F24B0000}"/>
    <cellStyle name="Output 8 6 3 12 2" xfId="19562" xr:uid="{00000000-0005-0000-0000-0000F34B0000}"/>
    <cellStyle name="Output 8 6 3 13" xfId="19563" xr:uid="{00000000-0005-0000-0000-0000F44B0000}"/>
    <cellStyle name="Output 8 6 3 13 2" xfId="19564" xr:uid="{00000000-0005-0000-0000-0000F54B0000}"/>
    <cellStyle name="Output 8 6 3 14" xfId="19565" xr:uid="{00000000-0005-0000-0000-0000F64B0000}"/>
    <cellStyle name="Output 8 6 3 14 2" xfId="19566" xr:uid="{00000000-0005-0000-0000-0000F74B0000}"/>
    <cellStyle name="Output 8 6 3 15" xfId="19567" xr:uid="{00000000-0005-0000-0000-0000F84B0000}"/>
    <cellStyle name="Output 8 6 3 15 2" xfId="19568" xr:uid="{00000000-0005-0000-0000-0000F94B0000}"/>
    <cellStyle name="Output 8 6 3 16" xfId="19569" xr:uid="{00000000-0005-0000-0000-0000FA4B0000}"/>
    <cellStyle name="Output 8 6 3 2" xfId="19570" xr:uid="{00000000-0005-0000-0000-0000FB4B0000}"/>
    <cellStyle name="Output 8 6 3 2 2" xfId="19571" xr:uid="{00000000-0005-0000-0000-0000FC4B0000}"/>
    <cellStyle name="Output 8 6 3 3" xfId="19572" xr:uid="{00000000-0005-0000-0000-0000FD4B0000}"/>
    <cellStyle name="Output 8 6 3 3 2" xfId="19573" xr:uid="{00000000-0005-0000-0000-0000FE4B0000}"/>
    <cellStyle name="Output 8 6 3 4" xfId="19574" xr:uid="{00000000-0005-0000-0000-0000FF4B0000}"/>
    <cellStyle name="Output 8 6 3 4 2" xfId="19575" xr:uid="{00000000-0005-0000-0000-0000004C0000}"/>
    <cellStyle name="Output 8 6 3 5" xfId="19576" xr:uid="{00000000-0005-0000-0000-0000014C0000}"/>
    <cellStyle name="Output 8 6 3 5 2" xfId="19577" xr:uid="{00000000-0005-0000-0000-0000024C0000}"/>
    <cellStyle name="Output 8 6 3 6" xfId="19578" xr:uid="{00000000-0005-0000-0000-0000034C0000}"/>
    <cellStyle name="Output 8 6 3 6 2" xfId="19579" xr:uid="{00000000-0005-0000-0000-0000044C0000}"/>
    <cellStyle name="Output 8 6 3 7" xfId="19580" xr:uid="{00000000-0005-0000-0000-0000054C0000}"/>
    <cellStyle name="Output 8 6 3 7 2" xfId="19581" xr:uid="{00000000-0005-0000-0000-0000064C0000}"/>
    <cellStyle name="Output 8 6 3 8" xfId="19582" xr:uid="{00000000-0005-0000-0000-0000074C0000}"/>
    <cellStyle name="Output 8 6 3 8 2" xfId="19583" xr:uid="{00000000-0005-0000-0000-0000084C0000}"/>
    <cellStyle name="Output 8 6 3 9" xfId="19584" xr:uid="{00000000-0005-0000-0000-0000094C0000}"/>
    <cellStyle name="Output 8 6 3 9 2" xfId="19585" xr:uid="{00000000-0005-0000-0000-00000A4C0000}"/>
    <cellStyle name="Output 8 6 4" xfId="19586" xr:uid="{00000000-0005-0000-0000-00000B4C0000}"/>
    <cellStyle name="Output 8 6 4 10" xfId="19587" xr:uid="{00000000-0005-0000-0000-00000C4C0000}"/>
    <cellStyle name="Output 8 6 4 10 2" xfId="19588" xr:uid="{00000000-0005-0000-0000-00000D4C0000}"/>
    <cellStyle name="Output 8 6 4 11" xfId="19589" xr:uid="{00000000-0005-0000-0000-00000E4C0000}"/>
    <cellStyle name="Output 8 6 4 11 2" xfId="19590" xr:uid="{00000000-0005-0000-0000-00000F4C0000}"/>
    <cellStyle name="Output 8 6 4 12" xfId="19591" xr:uid="{00000000-0005-0000-0000-0000104C0000}"/>
    <cellStyle name="Output 8 6 4 12 2" xfId="19592" xr:uid="{00000000-0005-0000-0000-0000114C0000}"/>
    <cellStyle name="Output 8 6 4 13" xfId="19593" xr:uid="{00000000-0005-0000-0000-0000124C0000}"/>
    <cellStyle name="Output 8 6 4 13 2" xfId="19594" xr:uid="{00000000-0005-0000-0000-0000134C0000}"/>
    <cellStyle name="Output 8 6 4 14" xfId="19595" xr:uid="{00000000-0005-0000-0000-0000144C0000}"/>
    <cellStyle name="Output 8 6 4 14 2" xfId="19596" xr:uid="{00000000-0005-0000-0000-0000154C0000}"/>
    <cellStyle name="Output 8 6 4 15" xfId="19597" xr:uid="{00000000-0005-0000-0000-0000164C0000}"/>
    <cellStyle name="Output 8 6 4 15 2" xfId="19598" xr:uid="{00000000-0005-0000-0000-0000174C0000}"/>
    <cellStyle name="Output 8 6 4 16" xfId="19599" xr:uid="{00000000-0005-0000-0000-0000184C0000}"/>
    <cellStyle name="Output 8 6 4 2" xfId="19600" xr:uid="{00000000-0005-0000-0000-0000194C0000}"/>
    <cellStyle name="Output 8 6 4 2 2" xfId="19601" xr:uid="{00000000-0005-0000-0000-00001A4C0000}"/>
    <cellStyle name="Output 8 6 4 3" xfId="19602" xr:uid="{00000000-0005-0000-0000-00001B4C0000}"/>
    <cellStyle name="Output 8 6 4 3 2" xfId="19603" xr:uid="{00000000-0005-0000-0000-00001C4C0000}"/>
    <cellStyle name="Output 8 6 4 4" xfId="19604" xr:uid="{00000000-0005-0000-0000-00001D4C0000}"/>
    <cellStyle name="Output 8 6 4 4 2" xfId="19605" xr:uid="{00000000-0005-0000-0000-00001E4C0000}"/>
    <cellStyle name="Output 8 6 4 5" xfId="19606" xr:uid="{00000000-0005-0000-0000-00001F4C0000}"/>
    <cellStyle name="Output 8 6 4 5 2" xfId="19607" xr:uid="{00000000-0005-0000-0000-0000204C0000}"/>
    <cellStyle name="Output 8 6 4 6" xfId="19608" xr:uid="{00000000-0005-0000-0000-0000214C0000}"/>
    <cellStyle name="Output 8 6 4 6 2" xfId="19609" xr:uid="{00000000-0005-0000-0000-0000224C0000}"/>
    <cellStyle name="Output 8 6 4 7" xfId="19610" xr:uid="{00000000-0005-0000-0000-0000234C0000}"/>
    <cellStyle name="Output 8 6 4 7 2" xfId="19611" xr:uid="{00000000-0005-0000-0000-0000244C0000}"/>
    <cellStyle name="Output 8 6 4 8" xfId="19612" xr:uid="{00000000-0005-0000-0000-0000254C0000}"/>
    <cellStyle name="Output 8 6 4 8 2" xfId="19613" xr:uid="{00000000-0005-0000-0000-0000264C0000}"/>
    <cellStyle name="Output 8 6 4 9" xfId="19614" xr:uid="{00000000-0005-0000-0000-0000274C0000}"/>
    <cellStyle name="Output 8 6 4 9 2" xfId="19615" xr:uid="{00000000-0005-0000-0000-0000284C0000}"/>
    <cellStyle name="Output 8 6 5" xfId="19616" xr:uid="{00000000-0005-0000-0000-0000294C0000}"/>
    <cellStyle name="Output 8 6 5 10" xfId="19617" xr:uid="{00000000-0005-0000-0000-00002A4C0000}"/>
    <cellStyle name="Output 8 6 5 10 2" xfId="19618" xr:uid="{00000000-0005-0000-0000-00002B4C0000}"/>
    <cellStyle name="Output 8 6 5 11" xfId="19619" xr:uid="{00000000-0005-0000-0000-00002C4C0000}"/>
    <cellStyle name="Output 8 6 5 11 2" xfId="19620" xr:uid="{00000000-0005-0000-0000-00002D4C0000}"/>
    <cellStyle name="Output 8 6 5 12" xfId="19621" xr:uid="{00000000-0005-0000-0000-00002E4C0000}"/>
    <cellStyle name="Output 8 6 5 12 2" xfId="19622" xr:uid="{00000000-0005-0000-0000-00002F4C0000}"/>
    <cellStyle name="Output 8 6 5 13" xfId="19623" xr:uid="{00000000-0005-0000-0000-0000304C0000}"/>
    <cellStyle name="Output 8 6 5 13 2" xfId="19624" xr:uid="{00000000-0005-0000-0000-0000314C0000}"/>
    <cellStyle name="Output 8 6 5 14" xfId="19625" xr:uid="{00000000-0005-0000-0000-0000324C0000}"/>
    <cellStyle name="Output 8 6 5 14 2" xfId="19626" xr:uid="{00000000-0005-0000-0000-0000334C0000}"/>
    <cellStyle name="Output 8 6 5 15" xfId="19627" xr:uid="{00000000-0005-0000-0000-0000344C0000}"/>
    <cellStyle name="Output 8 6 5 2" xfId="19628" xr:uid="{00000000-0005-0000-0000-0000354C0000}"/>
    <cellStyle name="Output 8 6 5 2 2" xfId="19629" xr:uid="{00000000-0005-0000-0000-0000364C0000}"/>
    <cellStyle name="Output 8 6 5 3" xfId="19630" xr:uid="{00000000-0005-0000-0000-0000374C0000}"/>
    <cellStyle name="Output 8 6 5 3 2" xfId="19631" xr:uid="{00000000-0005-0000-0000-0000384C0000}"/>
    <cellStyle name="Output 8 6 5 4" xfId="19632" xr:uid="{00000000-0005-0000-0000-0000394C0000}"/>
    <cellStyle name="Output 8 6 5 4 2" xfId="19633" xr:uid="{00000000-0005-0000-0000-00003A4C0000}"/>
    <cellStyle name="Output 8 6 5 5" xfId="19634" xr:uid="{00000000-0005-0000-0000-00003B4C0000}"/>
    <cellStyle name="Output 8 6 5 5 2" xfId="19635" xr:uid="{00000000-0005-0000-0000-00003C4C0000}"/>
    <cellStyle name="Output 8 6 5 6" xfId="19636" xr:uid="{00000000-0005-0000-0000-00003D4C0000}"/>
    <cellStyle name="Output 8 6 5 6 2" xfId="19637" xr:uid="{00000000-0005-0000-0000-00003E4C0000}"/>
    <cellStyle name="Output 8 6 5 7" xfId="19638" xr:uid="{00000000-0005-0000-0000-00003F4C0000}"/>
    <cellStyle name="Output 8 6 5 7 2" xfId="19639" xr:uid="{00000000-0005-0000-0000-0000404C0000}"/>
    <cellStyle name="Output 8 6 5 8" xfId="19640" xr:uid="{00000000-0005-0000-0000-0000414C0000}"/>
    <cellStyle name="Output 8 6 5 8 2" xfId="19641" xr:uid="{00000000-0005-0000-0000-0000424C0000}"/>
    <cellStyle name="Output 8 6 5 9" xfId="19642" xr:uid="{00000000-0005-0000-0000-0000434C0000}"/>
    <cellStyle name="Output 8 6 5 9 2" xfId="19643" xr:uid="{00000000-0005-0000-0000-0000444C0000}"/>
    <cellStyle name="Output 8 6 6" xfId="19644" xr:uid="{00000000-0005-0000-0000-0000454C0000}"/>
    <cellStyle name="Output 8 6 6 2" xfId="19645" xr:uid="{00000000-0005-0000-0000-0000464C0000}"/>
    <cellStyle name="Output 8 6 7" xfId="19646" xr:uid="{00000000-0005-0000-0000-0000474C0000}"/>
    <cellStyle name="Output 8 6 7 2" xfId="19647" xr:uid="{00000000-0005-0000-0000-0000484C0000}"/>
    <cellStyle name="Output 8 6 8" xfId="19648" xr:uid="{00000000-0005-0000-0000-0000494C0000}"/>
    <cellStyle name="Output 8 6 8 2" xfId="19649" xr:uid="{00000000-0005-0000-0000-00004A4C0000}"/>
    <cellStyle name="Output 8 6 9" xfId="19650" xr:uid="{00000000-0005-0000-0000-00004B4C0000}"/>
    <cellStyle name="Output 8 6 9 2" xfId="19651" xr:uid="{00000000-0005-0000-0000-00004C4C0000}"/>
    <cellStyle name="Output 8 7" xfId="19652" xr:uid="{00000000-0005-0000-0000-00004D4C0000}"/>
    <cellStyle name="Output 8 7 10" xfId="19653" xr:uid="{00000000-0005-0000-0000-00004E4C0000}"/>
    <cellStyle name="Output 8 7 10 2" xfId="19654" xr:uid="{00000000-0005-0000-0000-00004F4C0000}"/>
    <cellStyle name="Output 8 7 11" xfId="19655" xr:uid="{00000000-0005-0000-0000-0000504C0000}"/>
    <cellStyle name="Output 8 7 11 2" xfId="19656" xr:uid="{00000000-0005-0000-0000-0000514C0000}"/>
    <cellStyle name="Output 8 7 12" xfId="19657" xr:uid="{00000000-0005-0000-0000-0000524C0000}"/>
    <cellStyle name="Output 8 7 12 2" xfId="19658" xr:uid="{00000000-0005-0000-0000-0000534C0000}"/>
    <cellStyle name="Output 8 7 13" xfId="19659" xr:uid="{00000000-0005-0000-0000-0000544C0000}"/>
    <cellStyle name="Output 8 7 13 2" xfId="19660" xr:uid="{00000000-0005-0000-0000-0000554C0000}"/>
    <cellStyle name="Output 8 7 14" xfId="19661" xr:uid="{00000000-0005-0000-0000-0000564C0000}"/>
    <cellStyle name="Output 8 7 14 2" xfId="19662" xr:uid="{00000000-0005-0000-0000-0000574C0000}"/>
    <cellStyle name="Output 8 7 15" xfId="19663" xr:uid="{00000000-0005-0000-0000-0000584C0000}"/>
    <cellStyle name="Output 8 7 15 2" xfId="19664" xr:uid="{00000000-0005-0000-0000-0000594C0000}"/>
    <cellStyle name="Output 8 7 16" xfId="19665" xr:uid="{00000000-0005-0000-0000-00005A4C0000}"/>
    <cellStyle name="Output 8 7 16 2" xfId="19666" xr:uid="{00000000-0005-0000-0000-00005B4C0000}"/>
    <cellStyle name="Output 8 7 17" xfId="19667" xr:uid="{00000000-0005-0000-0000-00005C4C0000}"/>
    <cellStyle name="Output 8 7 17 2" xfId="19668" xr:uid="{00000000-0005-0000-0000-00005D4C0000}"/>
    <cellStyle name="Output 8 7 18" xfId="19669" xr:uid="{00000000-0005-0000-0000-00005E4C0000}"/>
    <cellStyle name="Output 8 7 18 2" xfId="19670" xr:uid="{00000000-0005-0000-0000-00005F4C0000}"/>
    <cellStyle name="Output 8 7 19" xfId="19671" xr:uid="{00000000-0005-0000-0000-0000604C0000}"/>
    <cellStyle name="Output 8 7 2" xfId="19672" xr:uid="{00000000-0005-0000-0000-0000614C0000}"/>
    <cellStyle name="Output 8 7 2 10" xfId="19673" xr:uid="{00000000-0005-0000-0000-0000624C0000}"/>
    <cellStyle name="Output 8 7 2 10 2" xfId="19674" xr:uid="{00000000-0005-0000-0000-0000634C0000}"/>
    <cellStyle name="Output 8 7 2 11" xfId="19675" xr:uid="{00000000-0005-0000-0000-0000644C0000}"/>
    <cellStyle name="Output 8 7 2 11 2" xfId="19676" xr:uid="{00000000-0005-0000-0000-0000654C0000}"/>
    <cellStyle name="Output 8 7 2 12" xfId="19677" xr:uid="{00000000-0005-0000-0000-0000664C0000}"/>
    <cellStyle name="Output 8 7 2 12 2" xfId="19678" xr:uid="{00000000-0005-0000-0000-0000674C0000}"/>
    <cellStyle name="Output 8 7 2 13" xfId="19679" xr:uid="{00000000-0005-0000-0000-0000684C0000}"/>
    <cellStyle name="Output 8 7 2 13 2" xfId="19680" xr:uid="{00000000-0005-0000-0000-0000694C0000}"/>
    <cellStyle name="Output 8 7 2 14" xfId="19681" xr:uid="{00000000-0005-0000-0000-00006A4C0000}"/>
    <cellStyle name="Output 8 7 2 14 2" xfId="19682" xr:uid="{00000000-0005-0000-0000-00006B4C0000}"/>
    <cellStyle name="Output 8 7 2 15" xfId="19683" xr:uid="{00000000-0005-0000-0000-00006C4C0000}"/>
    <cellStyle name="Output 8 7 2 15 2" xfId="19684" xr:uid="{00000000-0005-0000-0000-00006D4C0000}"/>
    <cellStyle name="Output 8 7 2 16" xfId="19685" xr:uid="{00000000-0005-0000-0000-00006E4C0000}"/>
    <cellStyle name="Output 8 7 2 16 2" xfId="19686" xr:uid="{00000000-0005-0000-0000-00006F4C0000}"/>
    <cellStyle name="Output 8 7 2 17" xfId="19687" xr:uid="{00000000-0005-0000-0000-0000704C0000}"/>
    <cellStyle name="Output 8 7 2 17 2" xfId="19688" xr:uid="{00000000-0005-0000-0000-0000714C0000}"/>
    <cellStyle name="Output 8 7 2 18" xfId="19689" xr:uid="{00000000-0005-0000-0000-0000724C0000}"/>
    <cellStyle name="Output 8 7 2 2" xfId="19690" xr:uid="{00000000-0005-0000-0000-0000734C0000}"/>
    <cellStyle name="Output 8 7 2 2 2" xfId="19691" xr:uid="{00000000-0005-0000-0000-0000744C0000}"/>
    <cellStyle name="Output 8 7 2 3" xfId="19692" xr:uid="{00000000-0005-0000-0000-0000754C0000}"/>
    <cellStyle name="Output 8 7 2 3 2" xfId="19693" xr:uid="{00000000-0005-0000-0000-0000764C0000}"/>
    <cellStyle name="Output 8 7 2 4" xfId="19694" xr:uid="{00000000-0005-0000-0000-0000774C0000}"/>
    <cellStyle name="Output 8 7 2 4 2" xfId="19695" xr:uid="{00000000-0005-0000-0000-0000784C0000}"/>
    <cellStyle name="Output 8 7 2 5" xfId="19696" xr:uid="{00000000-0005-0000-0000-0000794C0000}"/>
    <cellStyle name="Output 8 7 2 5 2" xfId="19697" xr:uid="{00000000-0005-0000-0000-00007A4C0000}"/>
    <cellStyle name="Output 8 7 2 6" xfId="19698" xr:uid="{00000000-0005-0000-0000-00007B4C0000}"/>
    <cellStyle name="Output 8 7 2 6 2" xfId="19699" xr:uid="{00000000-0005-0000-0000-00007C4C0000}"/>
    <cellStyle name="Output 8 7 2 7" xfId="19700" xr:uid="{00000000-0005-0000-0000-00007D4C0000}"/>
    <cellStyle name="Output 8 7 2 7 2" xfId="19701" xr:uid="{00000000-0005-0000-0000-00007E4C0000}"/>
    <cellStyle name="Output 8 7 2 8" xfId="19702" xr:uid="{00000000-0005-0000-0000-00007F4C0000}"/>
    <cellStyle name="Output 8 7 2 8 2" xfId="19703" xr:uid="{00000000-0005-0000-0000-0000804C0000}"/>
    <cellStyle name="Output 8 7 2 9" xfId="19704" xr:uid="{00000000-0005-0000-0000-0000814C0000}"/>
    <cellStyle name="Output 8 7 2 9 2" xfId="19705" xr:uid="{00000000-0005-0000-0000-0000824C0000}"/>
    <cellStyle name="Output 8 7 3" xfId="19706" xr:uid="{00000000-0005-0000-0000-0000834C0000}"/>
    <cellStyle name="Output 8 7 3 10" xfId="19707" xr:uid="{00000000-0005-0000-0000-0000844C0000}"/>
    <cellStyle name="Output 8 7 3 10 2" xfId="19708" xr:uid="{00000000-0005-0000-0000-0000854C0000}"/>
    <cellStyle name="Output 8 7 3 11" xfId="19709" xr:uid="{00000000-0005-0000-0000-0000864C0000}"/>
    <cellStyle name="Output 8 7 3 11 2" xfId="19710" xr:uid="{00000000-0005-0000-0000-0000874C0000}"/>
    <cellStyle name="Output 8 7 3 12" xfId="19711" xr:uid="{00000000-0005-0000-0000-0000884C0000}"/>
    <cellStyle name="Output 8 7 3 12 2" xfId="19712" xr:uid="{00000000-0005-0000-0000-0000894C0000}"/>
    <cellStyle name="Output 8 7 3 13" xfId="19713" xr:uid="{00000000-0005-0000-0000-00008A4C0000}"/>
    <cellStyle name="Output 8 7 3 13 2" xfId="19714" xr:uid="{00000000-0005-0000-0000-00008B4C0000}"/>
    <cellStyle name="Output 8 7 3 14" xfId="19715" xr:uid="{00000000-0005-0000-0000-00008C4C0000}"/>
    <cellStyle name="Output 8 7 3 14 2" xfId="19716" xr:uid="{00000000-0005-0000-0000-00008D4C0000}"/>
    <cellStyle name="Output 8 7 3 15" xfId="19717" xr:uid="{00000000-0005-0000-0000-00008E4C0000}"/>
    <cellStyle name="Output 8 7 3 15 2" xfId="19718" xr:uid="{00000000-0005-0000-0000-00008F4C0000}"/>
    <cellStyle name="Output 8 7 3 16" xfId="19719" xr:uid="{00000000-0005-0000-0000-0000904C0000}"/>
    <cellStyle name="Output 8 7 3 2" xfId="19720" xr:uid="{00000000-0005-0000-0000-0000914C0000}"/>
    <cellStyle name="Output 8 7 3 2 2" xfId="19721" xr:uid="{00000000-0005-0000-0000-0000924C0000}"/>
    <cellStyle name="Output 8 7 3 3" xfId="19722" xr:uid="{00000000-0005-0000-0000-0000934C0000}"/>
    <cellStyle name="Output 8 7 3 3 2" xfId="19723" xr:uid="{00000000-0005-0000-0000-0000944C0000}"/>
    <cellStyle name="Output 8 7 3 4" xfId="19724" xr:uid="{00000000-0005-0000-0000-0000954C0000}"/>
    <cellStyle name="Output 8 7 3 4 2" xfId="19725" xr:uid="{00000000-0005-0000-0000-0000964C0000}"/>
    <cellStyle name="Output 8 7 3 5" xfId="19726" xr:uid="{00000000-0005-0000-0000-0000974C0000}"/>
    <cellStyle name="Output 8 7 3 5 2" xfId="19727" xr:uid="{00000000-0005-0000-0000-0000984C0000}"/>
    <cellStyle name="Output 8 7 3 6" xfId="19728" xr:uid="{00000000-0005-0000-0000-0000994C0000}"/>
    <cellStyle name="Output 8 7 3 6 2" xfId="19729" xr:uid="{00000000-0005-0000-0000-00009A4C0000}"/>
    <cellStyle name="Output 8 7 3 7" xfId="19730" xr:uid="{00000000-0005-0000-0000-00009B4C0000}"/>
    <cellStyle name="Output 8 7 3 7 2" xfId="19731" xr:uid="{00000000-0005-0000-0000-00009C4C0000}"/>
    <cellStyle name="Output 8 7 3 8" xfId="19732" xr:uid="{00000000-0005-0000-0000-00009D4C0000}"/>
    <cellStyle name="Output 8 7 3 8 2" xfId="19733" xr:uid="{00000000-0005-0000-0000-00009E4C0000}"/>
    <cellStyle name="Output 8 7 3 9" xfId="19734" xr:uid="{00000000-0005-0000-0000-00009F4C0000}"/>
    <cellStyle name="Output 8 7 3 9 2" xfId="19735" xr:uid="{00000000-0005-0000-0000-0000A04C0000}"/>
    <cellStyle name="Output 8 7 4" xfId="19736" xr:uid="{00000000-0005-0000-0000-0000A14C0000}"/>
    <cellStyle name="Output 8 7 4 10" xfId="19737" xr:uid="{00000000-0005-0000-0000-0000A24C0000}"/>
    <cellStyle name="Output 8 7 4 10 2" xfId="19738" xr:uid="{00000000-0005-0000-0000-0000A34C0000}"/>
    <cellStyle name="Output 8 7 4 11" xfId="19739" xr:uid="{00000000-0005-0000-0000-0000A44C0000}"/>
    <cellStyle name="Output 8 7 4 11 2" xfId="19740" xr:uid="{00000000-0005-0000-0000-0000A54C0000}"/>
    <cellStyle name="Output 8 7 4 12" xfId="19741" xr:uid="{00000000-0005-0000-0000-0000A64C0000}"/>
    <cellStyle name="Output 8 7 4 12 2" xfId="19742" xr:uid="{00000000-0005-0000-0000-0000A74C0000}"/>
    <cellStyle name="Output 8 7 4 13" xfId="19743" xr:uid="{00000000-0005-0000-0000-0000A84C0000}"/>
    <cellStyle name="Output 8 7 4 13 2" xfId="19744" xr:uid="{00000000-0005-0000-0000-0000A94C0000}"/>
    <cellStyle name="Output 8 7 4 14" xfId="19745" xr:uid="{00000000-0005-0000-0000-0000AA4C0000}"/>
    <cellStyle name="Output 8 7 4 14 2" xfId="19746" xr:uid="{00000000-0005-0000-0000-0000AB4C0000}"/>
    <cellStyle name="Output 8 7 4 15" xfId="19747" xr:uid="{00000000-0005-0000-0000-0000AC4C0000}"/>
    <cellStyle name="Output 8 7 4 15 2" xfId="19748" xr:uid="{00000000-0005-0000-0000-0000AD4C0000}"/>
    <cellStyle name="Output 8 7 4 16" xfId="19749" xr:uid="{00000000-0005-0000-0000-0000AE4C0000}"/>
    <cellStyle name="Output 8 7 4 2" xfId="19750" xr:uid="{00000000-0005-0000-0000-0000AF4C0000}"/>
    <cellStyle name="Output 8 7 4 2 2" xfId="19751" xr:uid="{00000000-0005-0000-0000-0000B04C0000}"/>
    <cellStyle name="Output 8 7 4 3" xfId="19752" xr:uid="{00000000-0005-0000-0000-0000B14C0000}"/>
    <cellStyle name="Output 8 7 4 3 2" xfId="19753" xr:uid="{00000000-0005-0000-0000-0000B24C0000}"/>
    <cellStyle name="Output 8 7 4 4" xfId="19754" xr:uid="{00000000-0005-0000-0000-0000B34C0000}"/>
    <cellStyle name="Output 8 7 4 4 2" xfId="19755" xr:uid="{00000000-0005-0000-0000-0000B44C0000}"/>
    <cellStyle name="Output 8 7 4 5" xfId="19756" xr:uid="{00000000-0005-0000-0000-0000B54C0000}"/>
    <cellStyle name="Output 8 7 4 5 2" xfId="19757" xr:uid="{00000000-0005-0000-0000-0000B64C0000}"/>
    <cellStyle name="Output 8 7 4 6" xfId="19758" xr:uid="{00000000-0005-0000-0000-0000B74C0000}"/>
    <cellStyle name="Output 8 7 4 6 2" xfId="19759" xr:uid="{00000000-0005-0000-0000-0000B84C0000}"/>
    <cellStyle name="Output 8 7 4 7" xfId="19760" xr:uid="{00000000-0005-0000-0000-0000B94C0000}"/>
    <cellStyle name="Output 8 7 4 7 2" xfId="19761" xr:uid="{00000000-0005-0000-0000-0000BA4C0000}"/>
    <cellStyle name="Output 8 7 4 8" xfId="19762" xr:uid="{00000000-0005-0000-0000-0000BB4C0000}"/>
    <cellStyle name="Output 8 7 4 8 2" xfId="19763" xr:uid="{00000000-0005-0000-0000-0000BC4C0000}"/>
    <cellStyle name="Output 8 7 4 9" xfId="19764" xr:uid="{00000000-0005-0000-0000-0000BD4C0000}"/>
    <cellStyle name="Output 8 7 4 9 2" xfId="19765" xr:uid="{00000000-0005-0000-0000-0000BE4C0000}"/>
    <cellStyle name="Output 8 7 5" xfId="19766" xr:uid="{00000000-0005-0000-0000-0000BF4C0000}"/>
    <cellStyle name="Output 8 7 5 10" xfId="19767" xr:uid="{00000000-0005-0000-0000-0000C04C0000}"/>
    <cellStyle name="Output 8 7 5 10 2" xfId="19768" xr:uid="{00000000-0005-0000-0000-0000C14C0000}"/>
    <cellStyle name="Output 8 7 5 11" xfId="19769" xr:uid="{00000000-0005-0000-0000-0000C24C0000}"/>
    <cellStyle name="Output 8 7 5 11 2" xfId="19770" xr:uid="{00000000-0005-0000-0000-0000C34C0000}"/>
    <cellStyle name="Output 8 7 5 12" xfId="19771" xr:uid="{00000000-0005-0000-0000-0000C44C0000}"/>
    <cellStyle name="Output 8 7 5 12 2" xfId="19772" xr:uid="{00000000-0005-0000-0000-0000C54C0000}"/>
    <cellStyle name="Output 8 7 5 13" xfId="19773" xr:uid="{00000000-0005-0000-0000-0000C64C0000}"/>
    <cellStyle name="Output 8 7 5 13 2" xfId="19774" xr:uid="{00000000-0005-0000-0000-0000C74C0000}"/>
    <cellStyle name="Output 8 7 5 14" xfId="19775" xr:uid="{00000000-0005-0000-0000-0000C84C0000}"/>
    <cellStyle name="Output 8 7 5 14 2" xfId="19776" xr:uid="{00000000-0005-0000-0000-0000C94C0000}"/>
    <cellStyle name="Output 8 7 5 15" xfId="19777" xr:uid="{00000000-0005-0000-0000-0000CA4C0000}"/>
    <cellStyle name="Output 8 7 5 2" xfId="19778" xr:uid="{00000000-0005-0000-0000-0000CB4C0000}"/>
    <cellStyle name="Output 8 7 5 2 2" xfId="19779" xr:uid="{00000000-0005-0000-0000-0000CC4C0000}"/>
    <cellStyle name="Output 8 7 5 3" xfId="19780" xr:uid="{00000000-0005-0000-0000-0000CD4C0000}"/>
    <cellStyle name="Output 8 7 5 3 2" xfId="19781" xr:uid="{00000000-0005-0000-0000-0000CE4C0000}"/>
    <cellStyle name="Output 8 7 5 4" xfId="19782" xr:uid="{00000000-0005-0000-0000-0000CF4C0000}"/>
    <cellStyle name="Output 8 7 5 4 2" xfId="19783" xr:uid="{00000000-0005-0000-0000-0000D04C0000}"/>
    <cellStyle name="Output 8 7 5 5" xfId="19784" xr:uid="{00000000-0005-0000-0000-0000D14C0000}"/>
    <cellStyle name="Output 8 7 5 5 2" xfId="19785" xr:uid="{00000000-0005-0000-0000-0000D24C0000}"/>
    <cellStyle name="Output 8 7 5 6" xfId="19786" xr:uid="{00000000-0005-0000-0000-0000D34C0000}"/>
    <cellStyle name="Output 8 7 5 6 2" xfId="19787" xr:uid="{00000000-0005-0000-0000-0000D44C0000}"/>
    <cellStyle name="Output 8 7 5 7" xfId="19788" xr:uid="{00000000-0005-0000-0000-0000D54C0000}"/>
    <cellStyle name="Output 8 7 5 7 2" xfId="19789" xr:uid="{00000000-0005-0000-0000-0000D64C0000}"/>
    <cellStyle name="Output 8 7 5 8" xfId="19790" xr:uid="{00000000-0005-0000-0000-0000D74C0000}"/>
    <cellStyle name="Output 8 7 5 8 2" xfId="19791" xr:uid="{00000000-0005-0000-0000-0000D84C0000}"/>
    <cellStyle name="Output 8 7 5 9" xfId="19792" xr:uid="{00000000-0005-0000-0000-0000D94C0000}"/>
    <cellStyle name="Output 8 7 5 9 2" xfId="19793" xr:uid="{00000000-0005-0000-0000-0000DA4C0000}"/>
    <cellStyle name="Output 8 7 6" xfId="19794" xr:uid="{00000000-0005-0000-0000-0000DB4C0000}"/>
    <cellStyle name="Output 8 7 6 2" xfId="19795" xr:uid="{00000000-0005-0000-0000-0000DC4C0000}"/>
    <cellStyle name="Output 8 7 7" xfId="19796" xr:uid="{00000000-0005-0000-0000-0000DD4C0000}"/>
    <cellStyle name="Output 8 7 7 2" xfId="19797" xr:uid="{00000000-0005-0000-0000-0000DE4C0000}"/>
    <cellStyle name="Output 8 7 8" xfId="19798" xr:uid="{00000000-0005-0000-0000-0000DF4C0000}"/>
    <cellStyle name="Output 8 7 8 2" xfId="19799" xr:uid="{00000000-0005-0000-0000-0000E04C0000}"/>
    <cellStyle name="Output 8 7 9" xfId="19800" xr:uid="{00000000-0005-0000-0000-0000E14C0000}"/>
    <cellStyle name="Output 8 7 9 2" xfId="19801" xr:uid="{00000000-0005-0000-0000-0000E24C0000}"/>
    <cellStyle name="Output 8 8" xfId="19802" xr:uid="{00000000-0005-0000-0000-0000E34C0000}"/>
    <cellStyle name="Output 8 8 10" xfId="19803" xr:uid="{00000000-0005-0000-0000-0000E44C0000}"/>
    <cellStyle name="Output 8 8 10 2" xfId="19804" xr:uid="{00000000-0005-0000-0000-0000E54C0000}"/>
    <cellStyle name="Output 8 8 11" xfId="19805" xr:uid="{00000000-0005-0000-0000-0000E64C0000}"/>
    <cellStyle name="Output 8 8 11 2" xfId="19806" xr:uid="{00000000-0005-0000-0000-0000E74C0000}"/>
    <cellStyle name="Output 8 8 12" xfId="19807" xr:uid="{00000000-0005-0000-0000-0000E84C0000}"/>
    <cellStyle name="Output 8 8 12 2" xfId="19808" xr:uid="{00000000-0005-0000-0000-0000E94C0000}"/>
    <cellStyle name="Output 8 8 13" xfId="19809" xr:uid="{00000000-0005-0000-0000-0000EA4C0000}"/>
    <cellStyle name="Output 8 8 13 2" xfId="19810" xr:uid="{00000000-0005-0000-0000-0000EB4C0000}"/>
    <cellStyle name="Output 8 8 14" xfId="19811" xr:uid="{00000000-0005-0000-0000-0000EC4C0000}"/>
    <cellStyle name="Output 8 8 14 2" xfId="19812" xr:uid="{00000000-0005-0000-0000-0000ED4C0000}"/>
    <cellStyle name="Output 8 8 15" xfId="19813" xr:uid="{00000000-0005-0000-0000-0000EE4C0000}"/>
    <cellStyle name="Output 8 8 15 2" xfId="19814" xr:uid="{00000000-0005-0000-0000-0000EF4C0000}"/>
    <cellStyle name="Output 8 8 16" xfId="19815" xr:uid="{00000000-0005-0000-0000-0000F04C0000}"/>
    <cellStyle name="Output 8 8 16 2" xfId="19816" xr:uid="{00000000-0005-0000-0000-0000F14C0000}"/>
    <cellStyle name="Output 8 8 17" xfId="19817" xr:uid="{00000000-0005-0000-0000-0000F24C0000}"/>
    <cellStyle name="Output 8 8 17 2" xfId="19818" xr:uid="{00000000-0005-0000-0000-0000F34C0000}"/>
    <cellStyle name="Output 8 8 18" xfId="19819" xr:uid="{00000000-0005-0000-0000-0000F44C0000}"/>
    <cellStyle name="Output 8 8 2" xfId="19820" xr:uid="{00000000-0005-0000-0000-0000F54C0000}"/>
    <cellStyle name="Output 8 8 2 10" xfId="19821" xr:uid="{00000000-0005-0000-0000-0000F64C0000}"/>
    <cellStyle name="Output 8 8 2 10 2" xfId="19822" xr:uid="{00000000-0005-0000-0000-0000F74C0000}"/>
    <cellStyle name="Output 8 8 2 11" xfId="19823" xr:uid="{00000000-0005-0000-0000-0000F84C0000}"/>
    <cellStyle name="Output 8 8 2 11 2" xfId="19824" xr:uid="{00000000-0005-0000-0000-0000F94C0000}"/>
    <cellStyle name="Output 8 8 2 12" xfId="19825" xr:uid="{00000000-0005-0000-0000-0000FA4C0000}"/>
    <cellStyle name="Output 8 8 2 12 2" xfId="19826" xr:uid="{00000000-0005-0000-0000-0000FB4C0000}"/>
    <cellStyle name="Output 8 8 2 13" xfId="19827" xr:uid="{00000000-0005-0000-0000-0000FC4C0000}"/>
    <cellStyle name="Output 8 8 2 13 2" xfId="19828" xr:uid="{00000000-0005-0000-0000-0000FD4C0000}"/>
    <cellStyle name="Output 8 8 2 14" xfId="19829" xr:uid="{00000000-0005-0000-0000-0000FE4C0000}"/>
    <cellStyle name="Output 8 8 2 14 2" xfId="19830" xr:uid="{00000000-0005-0000-0000-0000FF4C0000}"/>
    <cellStyle name="Output 8 8 2 15" xfId="19831" xr:uid="{00000000-0005-0000-0000-0000004D0000}"/>
    <cellStyle name="Output 8 8 2 15 2" xfId="19832" xr:uid="{00000000-0005-0000-0000-0000014D0000}"/>
    <cellStyle name="Output 8 8 2 16" xfId="19833" xr:uid="{00000000-0005-0000-0000-0000024D0000}"/>
    <cellStyle name="Output 8 8 2 16 2" xfId="19834" xr:uid="{00000000-0005-0000-0000-0000034D0000}"/>
    <cellStyle name="Output 8 8 2 17" xfId="19835" xr:uid="{00000000-0005-0000-0000-0000044D0000}"/>
    <cellStyle name="Output 8 8 2 17 2" xfId="19836" xr:uid="{00000000-0005-0000-0000-0000054D0000}"/>
    <cellStyle name="Output 8 8 2 18" xfId="19837" xr:uid="{00000000-0005-0000-0000-0000064D0000}"/>
    <cellStyle name="Output 8 8 2 2" xfId="19838" xr:uid="{00000000-0005-0000-0000-0000074D0000}"/>
    <cellStyle name="Output 8 8 2 2 2" xfId="19839" xr:uid="{00000000-0005-0000-0000-0000084D0000}"/>
    <cellStyle name="Output 8 8 2 3" xfId="19840" xr:uid="{00000000-0005-0000-0000-0000094D0000}"/>
    <cellStyle name="Output 8 8 2 3 2" xfId="19841" xr:uid="{00000000-0005-0000-0000-00000A4D0000}"/>
    <cellStyle name="Output 8 8 2 4" xfId="19842" xr:uid="{00000000-0005-0000-0000-00000B4D0000}"/>
    <cellStyle name="Output 8 8 2 4 2" xfId="19843" xr:uid="{00000000-0005-0000-0000-00000C4D0000}"/>
    <cellStyle name="Output 8 8 2 5" xfId="19844" xr:uid="{00000000-0005-0000-0000-00000D4D0000}"/>
    <cellStyle name="Output 8 8 2 5 2" xfId="19845" xr:uid="{00000000-0005-0000-0000-00000E4D0000}"/>
    <cellStyle name="Output 8 8 2 6" xfId="19846" xr:uid="{00000000-0005-0000-0000-00000F4D0000}"/>
    <cellStyle name="Output 8 8 2 6 2" xfId="19847" xr:uid="{00000000-0005-0000-0000-0000104D0000}"/>
    <cellStyle name="Output 8 8 2 7" xfId="19848" xr:uid="{00000000-0005-0000-0000-0000114D0000}"/>
    <cellStyle name="Output 8 8 2 7 2" xfId="19849" xr:uid="{00000000-0005-0000-0000-0000124D0000}"/>
    <cellStyle name="Output 8 8 2 8" xfId="19850" xr:uid="{00000000-0005-0000-0000-0000134D0000}"/>
    <cellStyle name="Output 8 8 2 8 2" xfId="19851" xr:uid="{00000000-0005-0000-0000-0000144D0000}"/>
    <cellStyle name="Output 8 8 2 9" xfId="19852" xr:uid="{00000000-0005-0000-0000-0000154D0000}"/>
    <cellStyle name="Output 8 8 2 9 2" xfId="19853" xr:uid="{00000000-0005-0000-0000-0000164D0000}"/>
    <cellStyle name="Output 8 8 3" xfId="19854" xr:uid="{00000000-0005-0000-0000-0000174D0000}"/>
    <cellStyle name="Output 8 8 3 10" xfId="19855" xr:uid="{00000000-0005-0000-0000-0000184D0000}"/>
    <cellStyle name="Output 8 8 3 10 2" xfId="19856" xr:uid="{00000000-0005-0000-0000-0000194D0000}"/>
    <cellStyle name="Output 8 8 3 11" xfId="19857" xr:uid="{00000000-0005-0000-0000-00001A4D0000}"/>
    <cellStyle name="Output 8 8 3 11 2" xfId="19858" xr:uid="{00000000-0005-0000-0000-00001B4D0000}"/>
    <cellStyle name="Output 8 8 3 12" xfId="19859" xr:uid="{00000000-0005-0000-0000-00001C4D0000}"/>
    <cellStyle name="Output 8 8 3 12 2" xfId="19860" xr:uid="{00000000-0005-0000-0000-00001D4D0000}"/>
    <cellStyle name="Output 8 8 3 13" xfId="19861" xr:uid="{00000000-0005-0000-0000-00001E4D0000}"/>
    <cellStyle name="Output 8 8 3 13 2" xfId="19862" xr:uid="{00000000-0005-0000-0000-00001F4D0000}"/>
    <cellStyle name="Output 8 8 3 14" xfId="19863" xr:uid="{00000000-0005-0000-0000-0000204D0000}"/>
    <cellStyle name="Output 8 8 3 14 2" xfId="19864" xr:uid="{00000000-0005-0000-0000-0000214D0000}"/>
    <cellStyle name="Output 8 8 3 15" xfId="19865" xr:uid="{00000000-0005-0000-0000-0000224D0000}"/>
    <cellStyle name="Output 8 8 3 15 2" xfId="19866" xr:uid="{00000000-0005-0000-0000-0000234D0000}"/>
    <cellStyle name="Output 8 8 3 16" xfId="19867" xr:uid="{00000000-0005-0000-0000-0000244D0000}"/>
    <cellStyle name="Output 8 8 3 2" xfId="19868" xr:uid="{00000000-0005-0000-0000-0000254D0000}"/>
    <cellStyle name="Output 8 8 3 2 2" xfId="19869" xr:uid="{00000000-0005-0000-0000-0000264D0000}"/>
    <cellStyle name="Output 8 8 3 3" xfId="19870" xr:uid="{00000000-0005-0000-0000-0000274D0000}"/>
    <cellStyle name="Output 8 8 3 3 2" xfId="19871" xr:uid="{00000000-0005-0000-0000-0000284D0000}"/>
    <cellStyle name="Output 8 8 3 4" xfId="19872" xr:uid="{00000000-0005-0000-0000-0000294D0000}"/>
    <cellStyle name="Output 8 8 3 4 2" xfId="19873" xr:uid="{00000000-0005-0000-0000-00002A4D0000}"/>
    <cellStyle name="Output 8 8 3 5" xfId="19874" xr:uid="{00000000-0005-0000-0000-00002B4D0000}"/>
    <cellStyle name="Output 8 8 3 5 2" xfId="19875" xr:uid="{00000000-0005-0000-0000-00002C4D0000}"/>
    <cellStyle name="Output 8 8 3 6" xfId="19876" xr:uid="{00000000-0005-0000-0000-00002D4D0000}"/>
    <cellStyle name="Output 8 8 3 6 2" xfId="19877" xr:uid="{00000000-0005-0000-0000-00002E4D0000}"/>
    <cellStyle name="Output 8 8 3 7" xfId="19878" xr:uid="{00000000-0005-0000-0000-00002F4D0000}"/>
    <cellStyle name="Output 8 8 3 7 2" xfId="19879" xr:uid="{00000000-0005-0000-0000-0000304D0000}"/>
    <cellStyle name="Output 8 8 3 8" xfId="19880" xr:uid="{00000000-0005-0000-0000-0000314D0000}"/>
    <cellStyle name="Output 8 8 3 8 2" xfId="19881" xr:uid="{00000000-0005-0000-0000-0000324D0000}"/>
    <cellStyle name="Output 8 8 3 9" xfId="19882" xr:uid="{00000000-0005-0000-0000-0000334D0000}"/>
    <cellStyle name="Output 8 8 3 9 2" xfId="19883" xr:uid="{00000000-0005-0000-0000-0000344D0000}"/>
    <cellStyle name="Output 8 8 4" xfId="19884" xr:uid="{00000000-0005-0000-0000-0000354D0000}"/>
    <cellStyle name="Output 8 8 4 10" xfId="19885" xr:uid="{00000000-0005-0000-0000-0000364D0000}"/>
    <cellStyle name="Output 8 8 4 10 2" xfId="19886" xr:uid="{00000000-0005-0000-0000-0000374D0000}"/>
    <cellStyle name="Output 8 8 4 11" xfId="19887" xr:uid="{00000000-0005-0000-0000-0000384D0000}"/>
    <cellStyle name="Output 8 8 4 11 2" xfId="19888" xr:uid="{00000000-0005-0000-0000-0000394D0000}"/>
    <cellStyle name="Output 8 8 4 12" xfId="19889" xr:uid="{00000000-0005-0000-0000-00003A4D0000}"/>
    <cellStyle name="Output 8 8 4 12 2" xfId="19890" xr:uid="{00000000-0005-0000-0000-00003B4D0000}"/>
    <cellStyle name="Output 8 8 4 13" xfId="19891" xr:uid="{00000000-0005-0000-0000-00003C4D0000}"/>
    <cellStyle name="Output 8 8 4 13 2" xfId="19892" xr:uid="{00000000-0005-0000-0000-00003D4D0000}"/>
    <cellStyle name="Output 8 8 4 14" xfId="19893" xr:uid="{00000000-0005-0000-0000-00003E4D0000}"/>
    <cellStyle name="Output 8 8 4 14 2" xfId="19894" xr:uid="{00000000-0005-0000-0000-00003F4D0000}"/>
    <cellStyle name="Output 8 8 4 15" xfId="19895" xr:uid="{00000000-0005-0000-0000-0000404D0000}"/>
    <cellStyle name="Output 8 8 4 15 2" xfId="19896" xr:uid="{00000000-0005-0000-0000-0000414D0000}"/>
    <cellStyle name="Output 8 8 4 16" xfId="19897" xr:uid="{00000000-0005-0000-0000-0000424D0000}"/>
    <cellStyle name="Output 8 8 4 2" xfId="19898" xr:uid="{00000000-0005-0000-0000-0000434D0000}"/>
    <cellStyle name="Output 8 8 4 2 2" xfId="19899" xr:uid="{00000000-0005-0000-0000-0000444D0000}"/>
    <cellStyle name="Output 8 8 4 3" xfId="19900" xr:uid="{00000000-0005-0000-0000-0000454D0000}"/>
    <cellStyle name="Output 8 8 4 3 2" xfId="19901" xr:uid="{00000000-0005-0000-0000-0000464D0000}"/>
    <cellStyle name="Output 8 8 4 4" xfId="19902" xr:uid="{00000000-0005-0000-0000-0000474D0000}"/>
    <cellStyle name="Output 8 8 4 4 2" xfId="19903" xr:uid="{00000000-0005-0000-0000-0000484D0000}"/>
    <cellStyle name="Output 8 8 4 5" xfId="19904" xr:uid="{00000000-0005-0000-0000-0000494D0000}"/>
    <cellStyle name="Output 8 8 4 5 2" xfId="19905" xr:uid="{00000000-0005-0000-0000-00004A4D0000}"/>
    <cellStyle name="Output 8 8 4 6" xfId="19906" xr:uid="{00000000-0005-0000-0000-00004B4D0000}"/>
    <cellStyle name="Output 8 8 4 6 2" xfId="19907" xr:uid="{00000000-0005-0000-0000-00004C4D0000}"/>
    <cellStyle name="Output 8 8 4 7" xfId="19908" xr:uid="{00000000-0005-0000-0000-00004D4D0000}"/>
    <cellStyle name="Output 8 8 4 7 2" xfId="19909" xr:uid="{00000000-0005-0000-0000-00004E4D0000}"/>
    <cellStyle name="Output 8 8 4 8" xfId="19910" xr:uid="{00000000-0005-0000-0000-00004F4D0000}"/>
    <cellStyle name="Output 8 8 4 8 2" xfId="19911" xr:uid="{00000000-0005-0000-0000-0000504D0000}"/>
    <cellStyle name="Output 8 8 4 9" xfId="19912" xr:uid="{00000000-0005-0000-0000-0000514D0000}"/>
    <cellStyle name="Output 8 8 4 9 2" xfId="19913" xr:uid="{00000000-0005-0000-0000-0000524D0000}"/>
    <cellStyle name="Output 8 8 5" xfId="19914" xr:uid="{00000000-0005-0000-0000-0000534D0000}"/>
    <cellStyle name="Output 8 8 5 10" xfId="19915" xr:uid="{00000000-0005-0000-0000-0000544D0000}"/>
    <cellStyle name="Output 8 8 5 10 2" xfId="19916" xr:uid="{00000000-0005-0000-0000-0000554D0000}"/>
    <cellStyle name="Output 8 8 5 11" xfId="19917" xr:uid="{00000000-0005-0000-0000-0000564D0000}"/>
    <cellStyle name="Output 8 8 5 11 2" xfId="19918" xr:uid="{00000000-0005-0000-0000-0000574D0000}"/>
    <cellStyle name="Output 8 8 5 12" xfId="19919" xr:uid="{00000000-0005-0000-0000-0000584D0000}"/>
    <cellStyle name="Output 8 8 5 12 2" xfId="19920" xr:uid="{00000000-0005-0000-0000-0000594D0000}"/>
    <cellStyle name="Output 8 8 5 13" xfId="19921" xr:uid="{00000000-0005-0000-0000-00005A4D0000}"/>
    <cellStyle name="Output 8 8 5 13 2" xfId="19922" xr:uid="{00000000-0005-0000-0000-00005B4D0000}"/>
    <cellStyle name="Output 8 8 5 14" xfId="19923" xr:uid="{00000000-0005-0000-0000-00005C4D0000}"/>
    <cellStyle name="Output 8 8 5 2" xfId="19924" xr:uid="{00000000-0005-0000-0000-00005D4D0000}"/>
    <cellStyle name="Output 8 8 5 2 2" xfId="19925" xr:uid="{00000000-0005-0000-0000-00005E4D0000}"/>
    <cellStyle name="Output 8 8 5 3" xfId="19926" xr:uid="{00000000-0005-0000-0000-00005F4D0000}"/>
    <cellStyle name="Output 8 8 5 3 2" xfId="19927" xr:uid="{00000000-0005-0000-0000-0000604D0000}"/>
    <cellStyle name="Output 8 8 5 4" xfId="19928" xr:uid="{00000000-0005-0000-0000-0000614D0000}"/>
    <cellStyle name="Output 8 8 5 4 2" xfId="19929" xr:uid="{00000000-0005-0000-0000-0000624D0000}"/>
    <cellStyle name="Output 8 8 5 5" xfId="19930" xr:uid="{00000000-0005-0000-0000-0000634D0000}"/>
    <cellStyle name="Output 8 8 5 5 2" xfId="19931" xr:uid="{00000000-0005-0000-0000-0000644D0000}"/>
    <cellStyle name="Output 8 8 5 6" xfId="19932" xr:uid="{00000000-0005-0000-0000-0000654D0000}"/>
    <cellStyle name="Output 8 8 5 6 2" xfId="19933" xr:uid="{00000000-0005-0000-0000-0000664D0000}"/>
    <cellStyle name="Output 8 8 5 7" xfId="19934" xr:uid="{00000000-0005-0000-0000-0000674D0000}"/>
    <cellStyle name="Output 8 8 5 7 2" xfId="19935" xr:uid="{00000000-0005-0000-0000-0000684D0000}"/>
    <cellStyle name="Output 8 8 5 8" xfId="19936" xr:uid="{00000000-0005-0000-0000-0000694D0000}"/>
    <cellStyle name="Output 8 8 5 8 2" xfId="19937" xr:uid="{00000000-0005-0000-0000-00006A4D0000}"/>
    <cellStyle name="Output 8 8 5 9" xfId="19938" xr:uid="{00000000-0005-0000-0000-00006B4D0000}"/>
    <cellStyle name="Output 8 8 5 9 2" xfId="19939" xr:uid="{00000000-0005-0000-0000-00006C4D0000}"/>
    <cellStyle name="Output 8 8 6" xfId="19940" xr:uid="{00000000-0005-0000-0000-00006D4D0000}"/>
    <cellStyle name="Output 8 8 6 2" xfId="19941" xr:uid="{00000000-0005-0000-0000-00006E4D0000}"/>
    <cellStyle name="Output 8 8 7" xfId="19942" xr:uid="{00000000-0005-0000-0000-00006F4D0000}"/>
    <cellStyle name="Output 8 8 7 2" xfId="19943" xr:uid="{00000000-0005-0000-0000-0000704D0000}"/>
    <cellStyle name="Output 8 8 8" xfId="19944" xr:uid="{00000000-0005-0000-0000-0000714D0000}"/>
    <cellStyle name="Output 8 8 8 2" xfId="19945" xr:uid="{00000000-0005-0000-0000-0000724D0000}"/>
    <cellStyle name="Output 8 8 9" xfId="19946" xr:uid="{00000000-0005-0000-0000-0000734D0000}"/>
    <cellStyle name="Output 8 8 9 2" xfId="19947" xr:uid="{00000000-0005-0000-0000-0000744D0000}"/>
    <cellStyle name="Output 8 9" xfId="19948" xr:uid="{00000000-0005-0000-0000-0000754D0000}"/>
    <cellStyle name="Output 8 9 10" xfId="19949" xr:uid="{00000000-0005-0000-0000-0000764D0000}"/>
    <cellStyle name="Output 8 9 10 2" xfId="19950" xr:uid="{00000000-0005-0000-0000-0000774D0000}"/>
    <cellStyle name="Output 8 9 11" xfId="19951" xr:uid="{00000000-0005-0000-0000-0000784D0000}"/>
    <cellStyle name="Output 8 9 11 2" xfId="19952" xr:uid="{00000000-0005-0000-0000-0000794D0000}"/>
    <cellStyle name="Output 8 9 12" xfId="19953" xr:uid="{00000000-0005-0000-0000-00007A4D0000}"/>
    <cellStyle name="Output 8 9 12 2" xfId="19954" xr:uid="{00000000-0005-0000-0000-00007B4D0000}"/>
    <cellStyle name="Output 8 9 13" xfId="19955" xr:uid="{00000000-0005-0000-0000-00007C4D0000}"/>
    <cellStyle name="Output 8 9 13 2" xfId="19956" xr:uid="{00000000-0005-0000-0000-00007D4D0000}"/>
    <cellStyle name="Output 8 9 14" xfId="19957" xr:uid="{00000000-0005-0000-0000-00007E4D0000}"/>
    <cellStyle name="Output 8 9 14 2" xfId="19958" xr:uid="{00000000-0005-0000-0000-00007F4D0000}"/>
    <cellStyle name="Output 8 9 15" xfId="19959" xr:uid="{00000000-0005-0000-0000-0000804D0000}"/>
    <cellStyle name="Output 8 9 15 2" xfId="19960" xr:uid="{00000000-0005-0000-0000-0000814D0000}"/>
    <cellStyle name="Output 8 9 16" xfId="19961" xr:uid="{00000000-0005-0000-0000-0000824D0000}"/>
    <cellStyle name="Output 8 9 16 2" xfId="19962" xr:uid="{00000000-0005-0000-0000-0000834D0000}"/>
    <cellStyle name="Output 8 9 17" xfId="19963" xr:uid="{00000000-0005-0000-0000-0000844D0000}"/>
    <cellStyle name="Output 8 9 17 2" xfId="19964" xr:uid="{00000000-0005-0000-0000-0000854D0000}"/>
    <cellStyle name="Output 8 9 18" xfId="19965" xr:uid="{00000000-0005-0000-0000-0000864D0000}"/>
    <cellStyle name="Output 8 9 2" xfId="19966" xr:uid="{00000000-0005-0000-0000-0000874D0000}"/>
    <cellStyle name="Output 8 9 2 10" xfId="19967" xr:uid="{00000000-0005-0000-0000-0000884D0000}"/>
    <cellStyle name="Output 8 9 2 10 2" xfId="19968" xr:uid="{00000000-0005-0000-0000-0000894D0000}"/>
    <cellStyle name="Output 8 9 2 11" xfId="19969" xr:uid="{00000000-0005-0000-0000-00008A4D0000}"/>
    <cellStyle name="Output 8 9 2 11 2" xfId="19970" xr:uid="{00000000-0005-0000-0000-00008B4D0000}"/>
    <cellStyle name="Output 8 9 2 12" xfId="19971" xr:uid="{00000000-0005-0000-0000-00008C4D0000}"/>
    <cellStyle name="Output 8 9 2 12 2" xfId="19972" xr:uid="{00000000-0005-0000-0000-00008D4D0000}"/>
    <cellStyle name="Output 8 9 2 13" xfId="19973" xr:uid="{00000000-0005-0000-0000-00008E4D0000}"/>
    <cellStyle name="Output 8 9 2 13 2" xfId="19974" xr:uid="{00000000-0005-0000-0000-00008F4D0000}"/>
    <cellStyle name="Output 8 9 2 14" xfId="19975" xr:uid="{00000000-0005-0000-0000-0000904D0000}"/>
    <cellStyle name="Output 8 9 2 14 2" xfId="19976" xr:uid="{00000000-0005-0000-0000-0000914D0000}"/>
    <cellStyle name="Output 8 9 2 15" xfId="19977" xr:uid="{00000000-0005-0000-0000-0000924D0000}"/>
    <cellStyle name="Output 8 9 2 15 2" xfId="19978" xr:uid="{00000000-0005-0000-0000-0000934D0000}"/>
    <cellStyle name="Output 8 9 2 16" xfId="19979" xr:uid="{00000000-0005-0000-0000-0000944D0000}"/>
    <cellStyle name="Output 8 9 2 16 2" xfId="19980" xr:uid="{00000000-0005-0000-0000-0000954D0000}"/>
    <cellStyle name="Output 8 9 2 17" xfId="19981" xr:uid="{00000000-0005-0000-0000-0000964D0000}"/>
    <cellStyle name="Output 8 9 2 17 2" xfId="19982" xr:uid="{00000000-0005-0000-0000-0000974D0000}"/>
    <cellStyle name="Output 8 9 2 18" xfId="19983" xr:uid="{00000000-0005-0000-0000-0000984D0000}"/>
    <cellStyle name="Output 8 9 2 2" xfId="19984" xr:uid="{00000000-0005-0000-0000-0000994D0000}"/>
    <cellStyle name="Output 8 9 2 2 2" xfId="19985" xr:uid="{00000000-0005-0000-0000-00009A4D0000}"/>
    <cellStyle name="Output 8 9 2 3" xfId="19986" xr:uid="{00000000-0005-0000-0000-00009B4D0000}"/>
    <cellStyle name="Output 8 9 2 3 2" xfId="19987" xr:uid="{00000000-0005-0000-0000-00009C4D0000}"/>
    <cellStyle name="Output 8 9 2 4" xfId="19988" xr:uid="{00000000-0005-0000-0000-00009D4D0000}"/>
    <cellStyle name="Output 8 9 2 4 2" xfId="19989" xr:uid="{00000000-0005-0000-0000-00009E4D0000}"/>
    <cellStyle name="Output 8 9 2 5" xfId="19990" xr:uid="{00000000-0005-0000-0000-00009F4D0000}"/>
    <cellStyle name="Output 8 9 2 5 2" xfId="19991" xr:uid="{00000000-0005-0000-0000-0000A04D0000}"/>
    <cellStyle name="Output 8 9 2 6" xfId="19992" xr:uid="{00000000-0005-0000-0000-0000A14D0000}"/>
    <cellStyle name="Output 8 9 2 6 2" xfId="19993" xr:uid="{00000000-0005-0000-0000-0000A24D0000}"/>
    <cellStyle name="Output 8 9 2 7" xfId="19994" xr:uid="{00000000-0005-0000-0000-0000A34D0000}"/>
    <cellStyle name="Output 8 9 2 7 2" xfId="19995" xr:uid="{00000000-0005-0000-0000-0000A44D0000}"/>
    <cellStyle name="Output 8 9 2 8" xfId="19996" xr:uid="{00000000-0005-0000-0000-0000A54D0000}"/>
    <cellStyle name="Output 8 9 2 8 2" xfId="19997" xr:uid="{00000000-0005-0000-0000-0000A64D0000}"/>
    <cellStyle name="Output 8 9 2 9" xfId="19998" xr:uid="{00000000-0005-0000-0000-0000A74D0000}"/>
    <cellStyle name="Output 8 9 2 9 2" xfId="19999" xr:uid="{00000000-0005-0000-0000-0000A84D0000}"/>
    <cellStyle name="Output 8 9 3" xfId="20000" xr:uid="{00000000-0005-0000-0000-0000A94D0000}"/>
    <cellStyle name="Output 8 9 3 10" xfId="20001" xr:uid="{00000000-0005-0000-0000-0000AA4D0000}"/>
    <cellStyle name="Output 8 9 3 10 2" xfId="20002" xr:uid="{00000000-0005-0000-0000-0000AB4D0000}"/>
    <cellStyle name="Output 8 9 3 11" xfId="20003" xr:uid="{00000000-0005-0000-0000-0000AC4D0000}"/>
    <cellStyle name="Output 8 9 3 11 2" xfId="20004" xr:uid="{00000000-0005-0000-0000-0000AD4D0000}"/>
    <cellStyle name="Output 8 9 3 12" xfId="20005" xr:uid="{00000000-0005-0000-0000-0000AE4D0000}"/>
    <cellStyle name="Output 8 9 3 12 2" xfId="20006" xr:uid="{00000000-0005-0000-0000-0000AF4D0000}"/>
    <cellStyle name="Output 8 9 3 13" xfId="20007" xr:uid="{00000000-0005-0000-0000-0000B04D0000}"/>
    <cellStyle name="Output 8 9 3 13 2" xfId="20008" xr:uid="{00000000-0005-0000-0000-0000B14D0000}"/>
    <cellStyle name="Output 8 9 3 14" xfId="20009" xr:uid="{00000000-0005-0000-0000-0000B24D0000}"/>
    <cellStyle name="Output 8 9 3 14 2" xfId="20010" xr:uid="{00000000-0005-0000-0000-0000B34D0000}"/>
    <cellStyle name="Output 8 9 3 15" xfId="20011" xr:uid="{00000000-0005-0000-0000-0000B44D0000}"/>
    <cellStyle name="Output 8 9 3 15 2" xfId="20012" xr:uid="{00000000-0005-0000-0000-0000B54D0000}"/>
    <cellStyle name="Output 8 9 3 16" xfId="20013" xr:uid="{00000000-0005-0000-0000-0000B64D0000}"/>
    <cellStyle name="Output 8 9 3 2" xfId="20014" xr:uid="{00000000-0005-0000-0000-0000B74D0000}"/>
    <cellStyle name="Output 8 9 3 2 2" xfId="20015" xr:uid="{00000000-0005-0000-0000-0000B84D0000}"/>
    <cellStyle name="Output 8 9 3 3" xfId="20016" xr:uid="{00000000-0005-0000-0000-0000B94D0000}"/>
    <cellStyle name="Output 8 9 3 3 2" xfId="20017" xr:uid="{00000000-0005-0000-0000-0000BA4D0000}"/>
    <cellStyle name="Output 8 9 3 4" xfId="20018" xr:uid="{00000000-0005-0000-0000-0000BB4D0000}"/>
    <cellStyle name="Output 8 9 3 4 2" xfId="20019" xr:uid="{00000000-0005-0000-0000-0000BC4D0000}"/>
    <cellStyle name="Output 8 9 3 5" xfId="20020" xr:uid="{00000000-0005-0000-0000-0000BD4D0000}"/>
    <cellStyle name="Output 8 9 3 5 2" xfId="20021" xr:uid="{00000000-0005-0000-0000-0000BE4D0000}"/>
    <cellStyle name="Output 8 9 3 6" xfId="20022" xr:uid="{00000000-0005-0000-0000-0000BF4D0000}"/>
    <cellStyle name="Output 8 9 3 6 2" xfId="20023" xr:uid="{00000000-0005-0000-0000-0000C04D0000}"/>
    <cellStyle name="Output 8 9 3 7" xfId="20024" xr:uid="{00000000-0005-0000-0000-0000C14D0000}"/>
    <cellStyle name="Output 8 9 3 7 2" xfId="20025" xr:uid="{00000000-0005-0000-0000-0000C24D0000}"/>
    <cellStyle name="Output 8 9 3 8" xfId="20026" xr:uid="{00000000-0005-0000-0000-0000C34D0000}"/>
    <cellStyle name="Output 8 9 3 8 2" xfId="20027" xr:uid="{00000000-0005-0000-0000-0000C44D0000}"/>
    <cellStyle name="Output 8 9 3 9" xfId="20028" xr:uid="{00000000-0005-0000-0000-0000C54D0000}"/>
    <cellStyle name="Output 8 9 3 9 2" xfId="20029" xr:uid="{00000000-0005-0000-0000-0000C64D0000}"/>
    <cellStyle name="Output 8 9 4" xfId="20030" xr:uid="{00000000-0005-0000-0000-0000C74D0000}"/>
    <cellStyle name="Output 8 9 4 10" xfId="20031" xr:uid="{00000000-0005-0000-0000-0000C84D0000}"/>
    <cellStyle name="Output 8 9 4 10 2" xfId="20032" xr:uid="{00000000-0005-0000-0000-0000C94D0000}"/>
    <cellStyle name="Output 8 9 4 11" xfId="20033" xr:uid="{00000000-0005-0000-0000-0000CA4D0000}"/>
    <cellStyle name="Output 8 9 4 11 2" xfId="20034" xr:uid="{00000000-0005-0000-0000-0000CB4D0000}"/>
    <cellStyle name="Output 8 9 4 12" xfId="20035" xr:uid="{00000000-0005-0000-0000-0000CC4D0000}"/>
    <cellStyle name="Output 8 9 4 12 2" xfId="20036" xr:uid="{00000000-0005-0000-0000-0000CD4D0000}"/>
    <cellStyle name="Output 8 9 4 13" xfId="20037" xr:uid="{00000000-0005-0000-0000-0000CE4D0000}"/>
    <cellStyle name="Output 8 9 4 13 2" xfId="20038" xr:uid="{00000000-0005-0000-0000-0000CF4D0000}"/>
    <cellStyle name="Output 8 9 4 14" xfId="20039" xr:uid="{00000000-0005-0000-0000-0000D04D0000}"/>
    <cellStyle name="Output 8 9 4 14 2" xfId="20040" xr:uid="{00000000-0005-0000-0000-0000D14D0000}"/>
    <cellStyle name="Output 8 9 4 15" xfId="20041" xr:uid="{00000000-0005-0000-0000-0000D24D0000}"/>
    <cellStyle name="Output 8 9 4 15 2" xfId="20042" xr:uid="{00000000-0005-0000-0000-0000D34D0000}"/>
    <cellStyle name="Output 8 9 4 16" xfId="20043" xr:uid="{00000000-0005-0000-0000-0000D44D0000}"/>
    <cellStyle name="Output 8 9 4 2" xfId="20044" xr:uid="{00000000-0005-0000-0000-0000D54D0000}"/>
    <cellStyle name="Output 8 9 4 2 2" xfId="20045" xr:uid="{00000000-0005-0000-0000-0000D64D0000}"/>
    <cellStyle name="Output 8 9 4 3" xfId="20046" xr:uid="{00000000-0005-0000-0000-0000D74D0000}"/>
    <cellStyle name="Output 8 9 4 3 2" xfId="20047" xr:uid="{00000000-0005-0000-0000-0000D84D0000}"/>
    <cellStyle name="Output 8 9 4 4" xfId="20048" xr:uid="{00000000-0005-0000-0000-0000D94D0000}"/>
    <cellStyle name="Output 8 9 4 4 2" xfId="20049" xr:uid="{00000000-0005-0000-0000-0000DA4D0000}"/>
    <cellStyle name="Output 8 9 4 5" xfId="20050" xr:uid="{00000000-0005-0000-0000-0000DB4D0000}"/>
    <cellStyle name="Output 8 9 4 5 2" xfId="20051" xr:uid="{00000000-0005-0000-0000-0000DC4D0000}"/>
    <cellStyle name="Output 8 9 4 6" xfId="20052" xr:uid="{00000000-0005-0000-0000-0000DD4D0000}"/>
    <cellStyle name="Output 8 9 4 6 2" xfId="20053" xr:uid="{00000000-0005-0000-0000-0000DE4D0000}"/>
    <cellStyle name="Output 8 9 4 7" xfId="20054" xr:uid="{00000000-0005-0000-0000-0000DF4D0000}"/>
    <cellStyle name="Output 8 9 4 7 2" xfId="20055" xr:uid="{00000000-0005-0000-0000-0000E04D0000}"/>
    <cellStyle name="Output 8 9 4 8" xfId="20056" xr:uid="{00000000-0005-0000-0000-0000E14D0000}"/>
    <cellStyle name="Output 8 9 4 8 2" xfId="20057" xr:uid="{00000000-0005-0000-0000-0000E24D0000}"/>
    <cellStyle name="Output 8 9 4 9" xfId="20058" xr:uid="{00000000-0005-0000-0000-0000E34D0000}"/>
    <cellStyle name="Output 8 9 4 9 2" xfId="20059" xr:uid="{00000000-0005-0000-0000-0000E44D0000}"/>
    <cellStyle name="Output 8 9 5" xfId="20060" xr:uid="{00000000-0005-0000-0000-0000E54D0000}"/>
    <cellStyle name="Output 8 9 5 10" xfId="20061" xr:uid="{00000000-0005-0000-0000-0000E64D0000}"/>
    <cellStyle name="Output 8 9 5 10 2" xfId="20062" xr:uid="{00000000-0005-0000-0000-0000E74D0000}"/>
    <cellStyle name="Output 8 9 5 11" xfId="20063" xr:uid="{00000000-0005-0000-0000-0000E84D0000}"/>
    <cellStyle name="Output 8 9 5 11 2" xfId="20064" xr:uid="{00000000-0005-0000-0000-0000E94D0000}"/>
    <cellStyle name="Output 8 9 5 12" xfId="20065" xr:uid="{00000000-0005-0000-0000-0000EA4D0000}"/>
    <cellStyle name="Output 8 9 5 12 2" xfId="20066" xr:uid="{00000000-0005-0000-0000-0000EB4D0000}"/>
    <cellStyle name="Output 8 9 5 13" xfId="20067" xr:uid="{00000000-0005-0000-0000-0000EC4D0000}"/>
    <cellStyle name="Output 8 9 5 13 2" xfId="20068" xr:uid="{00000000-0005-0000-0000-0000ED4D0000}"/>
    <cellStyle name="Output 8 9 5 14" xfId="20069" xr:uid="{00000000-0005-0000-0000-0000EE4D0000}"/>
    <cellStyle name="Output 8 9 5 2" xfId="20070" xr:uid="{00000000-0005-0000-0000-0000EF4D0000}"/>
    <cellStyle name="Output 8 9 5 2 2" xfId="20071" xr:uid="{00000000-0005-0000-0000-0000F04D0000}"/>
    <cellStyle name="Output 8 9 5 3" xfId="20072" xr:uid="{00000000-0005-0000-0000-0000F14D0000}"/>
    <cellStyle name="Output 8 9 5 3 2" xfId="20073" xr:uid="{00000000-0005-0000-0000-0000F24D0000}"/>
    <cellStyle name="Output 8 9 5 4" xfId="20074" xr:uid="{00000000-0005-0000-0000-0000F34D0000}"/>
    <cellStyle name="Output 8 9 5 4 2" xfId="20075" xr:uid="{00000000-0005-0000-0000-0000F44D0000}"/>
    <cellStyle name="Output 8 9 5 5" xfId="20076" xr:uid="{00000000-0005-0000-0000-0000F54D0000}"/>
    <cellStyle name="Output 8 9 5 5 2" xfId="20077" xr:uid="{00000000-0005-0000-0000-0000F64D0000}"/>
    <cellStyle name="Output 8 9 5 6" xfId="20078" xr:uid="{00000000-0005-0000-0000-0000F74D0000}"/>
    <cellStyle name="Output 8 9 5 6 2" xfId="20079" xr:uid="{00000000-0005-0000-0000-0000F84D0000}"/>
    <cellStyle name="Output 8 9 5 7" xfId="20080" xr:uid="{00000000-0005-0000-0000-0000F94D0000}"/>
    <cellStyle name="Output 8 9 5 7 2" xfId="20081" xr:uid="{00000000-0005-0000-0000-0000FA4D0000}"/>
    <cellStyle name="Output 8 9 5 8" xfId="20082" xr:uid="{00000000-0005-0000-0000-0000FB4D0000}"/>
    <cellStyle name="Output 8 9 5 8 2" xfId="20083" xr:uid="{00000000-0005-0000-0000-0000FC4D0000}"/>
    <cellStyle name="Output 8 9 5 9" xfId="20084" xr:uid="{00000000-0005-0000-0000-0000FD4D0000}"/>
    <cellStyle name="Output 8 9 5 9 2" xfId="20085" xr:uid="{00000000-0005-0000-0000-0000FE4D0000}"/>
    <cellStyle name="Output 8 9 6" xfId="20086" xr:uid="{00000000-0005-0000-0000-0000FF4D0000}"/>
    <cellStyle name="Output 8 9 6 2" xfId="20087" xr:uid="{00000000-0005-0000-0000-0000004E0000}"/>
    <cellStyle name="Output 8 9 7" xfId="20088" xr:uid="{00000000-0005-0000-0000-0000014E0000}"/>
    <cellStyle name="Output 8 9 7 2" xfId="20089" xr:uid="{00000000-0005-0000-0000-0000024E0000}"/>
    <cellStyle name="Output 8 9 8" xfId="20090" xr:uid="{00000000-0005-0000-0000-0000034E0000}"/>
    <cellStyle name="Output 8 9 8 2" xfId="20091" xr:uid="{00000000-0005-0000-0000-0000044E0000}"/>
    <cellStyle name="Output 8 9 9" xfId="20092" xr:uid="{00000000-0005-0000-0000-0000054E0000}"/>
    <cellStyle name="Output 8 9 9 2" xfId="20093" xr:uid="{00000000-0005-0000-0000-0000064E0000}"/>
    <cellStyle name="Output 9" xfId="20094" xr:uid="{00000000-0005-0000-0000-0000074E0000}"/>
    <cellStyle name="Output 9 10" xfId="20095" xr:uid="{00000000-0005-0000-0000-0000084E0000}"/>
    <cellStyle name="Output 9 10 10" xfId="20096" xr:uid="{00000000-0005-0000-0000-0000094E0000}"/>
    <cellStyle name="Output 9 10 10 2" xfId="20097" xr:uid="{00000000-0005-0000-0000-00000A4E0000}"/>
    <cellStyle name="Output 9 10 11" xfId="20098" xr:uid="{00000000-0005-0000-0000-00000B4E0000}"/>
    <cellStyle name="Output 9 10 11 2" xfId="20099" xr:uid="{00000000-0005-0000-0000-00000C4E0000}"/>
    <cellStyle name="Output 9 10 12" xfId="20100" xr:uid="{00000000-0005-0000-0000-00000D4E0000}"/>
    <cellStyle name="Output 9 10 12 2" xfId="20101" xr:uid="{00000000-0005-0000-0000-00000E4E0000}"/>
    <cellStyle name="Output 9 10 13" xfId="20102" xr:uid="{00000000-0005-0000-0000-00000F4E0000}"/>
    <cellStyle name="Output 9 10 13 2" xfId="20103" xr:uid="{00000000-0005-0000-0000-0000104E0000}"/>
    <cellStyle name="Output 9 10 14" xfId="20104" xr:uid="{00000000-0005-0000-0000-0000114E0000}"/>
    <cellStyle name="Output 9 10 14 2" xfId="20105" xr:uid="{00000000-0005-0000-0000-0000124E0000}"/>
    <cellStyle name="Output 9 10 15" xfId="20106" xr:uid="{00000000-0005-0000-0000-0000134E0000}"/>
    <cellStyle name="Output 9 10 15 2" xfId="20107" xr:uid="{00000000-0005-0000-0000-0000144E0000}"/>
    <cellStyle name="Output 9 10 16" xfId="20108" xr:uid="{00000000-0005-0000-0000-0000154E0000}"/>
    <cellStyle name="Output 9 10 16 2" xfId="20109" xr:uid="{00000000-0005-0000-0000-0000164E0000}"/>
    <cellStyle name="Output 9 10 17" xfId="20110" xr:uid="{00000000-0005-0000-0000-0000174E0000}"/>
    <cellStyle name="Output 9 10 17 2" xfId="20111" xr:uid="{00000000-0005-0000-0000-0000184E0000}"/>
    <cellStyle name="Output 9 10 18" xfId="20112" xr:uid="{00000000-0005-0000-0000-0000194E0000}"/>
    <cellStyle name="Output 9 10 2" xfId="20113" xr:uid="{00000000-0005-0000-0000-00001A4E0000}"/>
    <cellStyle name="Output 9 10 2 2" xfId="20114" xr:uid="{00000000-0005-0000-0000-00001B4E0000}"/>
    <cellStyle name="Output 9 10 3" xfId="20115" xr:uid="{00000000-0005-0000-0000-00001C4E0000}"/>
    <cellStyle name="Output 9 10 3 2" xfId="20116" xr:uid="{00000000-0005-0000-0000-00001D4E0000}"/>
    <cellStyle name="Output 9 10 4" xfId="20117" xr:uid="{00000000-0005-0000-0000-00001E4E0000}"/>
    <cellStyle name="Output 9 10 4 2" xfId="20118" xr:uid="{00000000-0005-0000-0000-00001F4E0000}"/>
    <cellStyle name="Output 9 10 5" xfId="20119" xr:uid="{00000000-0005-0000-0000-0000204E0000}"/>
    <cellStyle name="Output 9 10 5 2" xfId="20120" xr:uid="{00000000-0005-0000-0000-0000214E0000}"/>
    <cellStyle name="Output 9 10 6" xfId="20121" xr:uid="{00000000-0005-0000-0000-0000224E0000}"/>
    <cellStyle name="Output 9 10 6 2" xfId="20122" xr:uid="{00000000-0005-0000-0000-0000234E0000}"/>
    <cellStyle name="Output 9 10 7" xfId="20123" xr:uid="{00000000-0005-0000-0000-0000244E0000}"/>
    <cellStyle name="Output 9 10 7 2" xfId="20124" xr:uid="{00000000-0005-0000-0000-0000254E0000}"/>
    <cellStyle name="Output 9 10 8" xfId="20125" xr:uid="{00000000-0005-0000-0000-0000264E0000}"/>
    <cellStyle name="Output 9 10 8 2" xfId="20126" xr:uid="{00000000-0005-0000-0000-0000274E0000}"/>
    <cellStyle name="Output 9 10 9" xfId="20127" xr:uid="{00000000-0005-0000-0000-0000284E0000}"/>
    <cellStyle name="Output 9 10 9 2" xfId="20128" xr:uid="{00000000-0005-0000-0000-0000294E0000}"/>
    <cellStyle name="Output 9 11" xfId="20129" xr:uid="{00000000-0005-0000-0000-00002A4E0000}"/>
    <cellStyle name="Output 9 11 10" xfId="20130" xr:uid="{00000000-0005-0000-0000-00002B4E0000}"/>
    <cellStyle name="Output 9 11 10 2" xfId="20131" xr:uid="{00000000-0005-0000-0000-00002C4E0000}"/>
    <cellStyle name="Output 9 11 11" xfId="20132" xr:uid="{00000000-0005-0000-0000-00002D4E0000}"/>
    <cellStyle name="Output 9 11 11 2" xfId="20133" xr:uid="{00000000-0005-0000-0000-00002E4E0000}"/>
    <cellStyle name="Output 9 11 12" xfId="20134" xr:uid="{00000000-0005-0000-0000-00002F4E0000}"/>
    <cellStyle name="Output 9 11 12 2" xfId="20135" xr:uid="{00000000-0005-0000-0000-0000304E0000}"/>
    <cellStyle name="Output 9 11 13" xfId="20136" xr:uid="{00000000-0005-0000-0000-0000314E0000}"/>
    <cellStyle name="Output 9 11 13 2" xfId="20137" xr:uid="{00000000-0005-0000-0000-0000324E0000}"/>
    <cellStyle name="Output 9 11 14" xfId="20138" xr:uid="{00000000-0005-0000-0000-0000334E0000}"/>
    <cellStyle name="Output 9 11 14 2" xfId="20139" xr:uid="{00000000-0005-0000-0000-0000344E0000}"/>
    <cellStyle name="Output 9 11 15" xfId="20140" xr:uid="{00000000-0005-0000-0000-0000354E0000}"/>
    <cellStyle name="Output 9 11 15 2" xfId="20141" xr:uid="{00000000-0005-0000-0000-0000364E0000}"/>
    <cellStyle name="Output 9 11 16" xfId="20142" xr:uid="{00000000-0005-0000-0000-0000374E0000}"/>
    <cellStyle name="Output 9 11 16 2" xfId="20143" xr:uid="{00000000-0005-0000-0000-0000384E0000}"/>
    <cellStyle name="Output 9 11 17" xfId="20144" xr:uid="{00000000-0005-0000-0000-0000394E0000}"/>
    <cellStyle name="Output 9 11 17 2" xfId="20145" xr:uid="{00000000-0005-0000-0000-00003A4E0000}"/>
    <cellStyle name="Output 9 11 18" xfId="20146" xr:uid="{00000000-0005-0000-0000-00003B4E0000}"/>
    <cellStyle name="Output 9 11 2" xfId="20147" xr:uid="{00000000-0005-0000-0000-00003C4E0000}"/>
    <cellStyle name="Output 9 11 2 2" xfId="20148" xr:uid="{00000000-0005-0000-0000-00003D4E0000}"/>
    <cellStyle name="Output 9 11 3" xfId="20149" xr:uid="{00000000-0005-0000-0000-00003E4E0000}"/>
    <cellStyle name="Output 9 11 3 2" xfId="20150" xr:uid="{00000000-0005-0000-0000-00003F4E0000}"/>
    <cellStyle name="Output 9 11 4" xfId="20151" xr:uid="{00000000-0005-0000-0000-0000404E0000}"/>
    <cellStyle name="Output 9 11 4 2" xfId="20152" xr:uid="{00000000-0005-0000-0000-0000414E0000}"/>
    <cellStyle name="Output 9 11 5" xfId="20153" xr:uid="{00000000-0005-0000-0000-0000424E0000}"/>
    <cellStyle name="Output 9 11 5 2" xfId="20154" xr:uid="{00000000-0005-0000-0000-0000434E0000}"/>
    <cellStyle name="Output 9 11 6" xfId="20155" xr:uid="{00000000-0005-0000-0000-0000444E0000}"/>
    <cellStyle name="Output 9 11 6 2" xfId="20156" xr:uid="{00000000-0005-0000-0000-0000454E0000}"/>
    <cellStyle name="Output 9 11 7" xfId="20157" xr:uid="{00000000-0005-0000-0000-0000464E0000}"/>
    <cellStyle name="Output 9 11 7 2" xfId="20158" xr:uid="{00000000-0005-0000-0000-0000474E0000}"/>
    <cellStyle name="Output 9 11 8" xfId="20159" xr:uid="{00000000-0005-0000-0000-0000484E0000}"/>
    <cellStyle name="Output 9 11 8 2" xfId="20160" xr:uid="{00000000-0005-0000-0000-0000494E0000}"/>
    <cellStyle name="Output 9 11 9" xfId="20161" xr:uid="{00000000-0005-0000-0000-00004A4E0000}"/>
    <cellStyle name="Output 9 11 9 2" xfId="20162" xr:uid="{00000000-0005-0000-0000-00004B4E0000}"/>
    <cellStyle name="Output 9 12" xfId="20163" xr:uid="{00000000-0005-0000-0000-00004C4E0000}"/>
    <cellStyle name="Output 9 12 10" xfId="20164" xr:uid="{00000000-0005-0000-0000-00004D4E0000}"/>
    <cellStyle name="Output 9 12 10 2" xfId="20165" xr:uid="{00000000-0005-0000-0000-00004E4E0000}"/>
    <cellStyle name="Output 9 12 11" xfId="20166" xr:uid="{00000000-0005-0000-0000-00004F4E0000}"/>
    <cellStyle name="Output 9 12 11 2" xfId="20167" xr:uid="{00000000-0005-0000-0000-0000504E0000}"/>
    <cellStyle name="Output 9 12 12" xfId="20168" xr:uid="{00000000-0005-0000-0000-0000514E0000}"/>
    <cellStyle name="Output 9 12 12 2" xfId="20169" xr:uid="{00000000-0005-0000-0000-0000524E0000}"/>
    <cellStyle name="Output 9 12 13" xfId="20170" xr:uid="{00000000-0005-0000-0000-0000534E0000}"/>
    <cellStyle name="Output 9 12 13 2" xfId="20171" xr:uid="{00000000-0005-0000-0000-0000544E0000}"/>
    <cellStyle name="Output 9 12 14" xfId="20172" xr:uid="{00000000-0005-0000-0000-0000554E0000}"/>
    <cellStyle name="Output 9 12 14 2" xfId="20173" xr:uid="{00000000-0005-0000-0000-0000564E0000}"/>
    <cellStyle name="Output 9 12 15" xfId="20174" xr:uid="{00000000-0005-0000-0000-0000574E0000}"/>
    <cellStyle name="Output 9 12 15 2" xfId="20175" xr:uid="{00000000-0005-0000-0000-0000584E0000}"/>
    <cellStyle name="Output 9 12 16" xfId="20176" xr:uid="{00000000-0005-0000-0000-0000594E0000}"/>
    <cellStyle name="Output 9 12 2" xfId="20177" xr:uid="{00000000-0005-0000-0000-00005A4E0000}"/>
    <cellStyle name="Output 9 12 2 2" xfId="20178" xr:uid="{00000000-0005-0000-0000-00005B4E0000}"/>
    <cellStyle name="Output 9 12 3" xfId="20179" xr:uid="{00000000-0005-0000-0000-00005C4E0000}"/>
    <cellStyle name="Output 9 12 3 2" xfId="20180" xr:uid="{00000000-0005-0000-0000-00005D4E0000}"/>
    <cellStyle name="Output 9 12 4" xfId="20181" xr:uid="{00000000-0005-0000-0000-00005E4E0000}"/>
    <cellStyle name="Output 9 12 4 2" xfId="20182" xr:uid="{00000000-0005-0000-0000-00005F4E0000}"/>
    <cellStyle name="Output 9 12 5" xfId="20183" xr:uid="{00000000-0005-0000-0000-0000604E0000}"/>
    <cellStyle name="Output 9 12 5 2" xfId="20184" xr:uid="{00000000-0005-0000-0000-0000614E0000}"/>
    <cellStyle name="Output 9 12 6" xfId="20185" xr:uid="{00000000-0005-0000-0000-0000624E0000}"/>
    <cellStyle name="Output 9 12 6 2" xfId="20186" xr:uid="{00000000-0005-0000-0000-0000634E0000}"/>
    <cellStyle name="Output 9 12 7" xfId="20187" xr:uid="{00000000-0005-0000-0000-0000644E0000}"/>
    <cellStyle name="Output 9 12 7 2" xfId="20188" xr:uid="{00000000-0005-0000-0000-0000654E0000}"/>
    <cellStyle name="Output 9 12 8" xfId="20189" xr:uid="{00000000-0005-0000-0000-0000664E0000}"/>
    <cellStyle name="Output 9 12 8 2" xfId="20190" xr:uid="{00000000-0005-0000-0000-0000674E0000}"/>
    <cellStyle name="Output 9 12 9" xfId="20191" xr:uid="{00000000-0005-0000-0000-0000684E0000}"/>
    <cellStyle name="Output 9 12 9 2" xfId="20192" xr:uid="{00000000-0005-0000-0000-0000694E0000}"/>
    <cellStyle name="Output 9 13" xfId="20193" xr:uid="{00000000-0005-0000-0000-00006A4E0000}"/>
    <cellStyle name="Output 9 13 10" xfId="20194" xr:uid="{00000000-0005-0000-0000-00006B4E0000}"/>
    <cellStyle name="Output 9 13 10 2" xfId="20195" xr:uid="{00000000-0005-0000-0000-00006C4E0000}"/>
    <cellStyle name="Output 9 13 11" xfId="20196" xr:uid="{00000000-0005-0000-0000-00006D4E0000}"/>
    <cellStyle name="Output 9 13 11 2" xfId="20197" xr:uid="{00000000-0005-0000-0000-00006E4E0000}"/>
    <cellStyle name="Output 9 13 12" xfId="20198" xr:uid="{00000000-0005-0000-0000-00006F4E0000}"/>
    <cellStyle name="Output 9 13 12 2" xfId="20199" xr:uid="{00000000-0005-0000-0000-0000704E0000}"/>
    <cellStyle name="Output 9 13 13" xfId="20200" xr:uid="{00000000-0005-0000-0000-0000714E0000}"/>
    <cellStyle name="Output 9 13 13 2" xfId="20201" xr:uid="{00000000-0005-0000-0000-0000724E0000}"/>
    <cellStyle name="Output 9 13 14" xfId="20202" xr:uid="{00000000-0005-0000-0000-0000734E0000}"/>
    <cellStyle name="Output 9 13 14 2" xfId="20203" xr:uid="{00000000-0005-0000-0000-0000744E0000}"/>
    <cellStyle name="Output 9 13 15" xfId="20204" xr:uid="{00000000-0005-0000-0000-0000754E0000}"/>
    <cellStyle name="Output 9 13 15 2" xfId="20205" xr:uid="{00000000-0005-0000-0000-0000764E0000}"/>
    <cellStyle name="Output 9 13 16" xfId="20206" xr:uid="{00000000-0005-0000-0000-0000774E0000}"/>
    <cellStyle name="Output 9 13 2" xfId="20207" xr:uid="{00000000-0005-0000-0000-0000784E0000}"/>
    <cellStyle name="Output 9 13 2 2" xfId="20208" xr:uid="{00000000-0005-0000-0000-0000794E0000}"/>
    <cellStyle name="Output 9 13 3" xfId="20209" xr:uid="{00000000-0005-0000-0000-00007A4E0000}"/>
    <cellStyle name="Output 9 13 3 2" xfId="20210" xr:uid="{00000000-0005-0000-0000-00007B4E0000}"/>
    <cellStyle name="Output 9 13 4" xfId="20211" xr:uid="{00000000-0005-0000-0000-00007C4E0000}"/>
    <cellStyle name="Output 9 13 4 2" xfId="20212" xr:uid="{00000000-0005-0000-0000-00007D4E0000}"/>
    <cellStyle name="Output 9 13 5" xfId="20213" xr:uid="{00000000-0005-0000-0000-00007E4E0000}"/>
    <cellStyle name="Output 9 13 5 2" xfId="20214" xr:uid="{00000000-0005-0000-0000-00007F4E0000}"/>
    <cellStyle name="Output 9 13 6" xfId="20215" xr:uid="{00000000-0005-0000-0000-0000804E0000}"/>
    <cellStyle name="Output 9 13 6 2" xfId="20216" xr:uid="{00000000-0005-0000-0000-0000814E0000}"/>
    <cellStyle name="Output 9 13 7" xfId="20217" xr:uid="{00000000-0005-0000-0000-0000824E0000}"/>
    <cellStyle name="Output 9 13 7 2" xfId="20218" xr:uid="{00000000-0005-0000-0000-0000834E0000}"/>
    <cellStyle name="Output 9 13 8" xfId="20219" xr:uid="{00000000-0005-0000-0000-0000844E0000}"/>
    <cellStyle name="Output 9 13 8 2" xfId="20220" xr:uid="{00000000-0005-0000-0000-0000854E0000}"/>
    <cellStyle name="Output 9 13 9" xfId="20221" xr:uid="{00000000-0005-0000-0000-0000864E0000}"/>
    <cellStyle name="Output 9 13 9 2" xfId="20222" xr:uid="{00000000-0005-0000-0000-0000874E0000}"/>
    <cellStyle name="Output 9 14" xfId="20223" xr:uid="{00000000-0005-0000-0000-0000884E0000}"/>
    <cellStyle name="Output 9 14 10" xfId="20224" xr:uid="{00000000-0005-0000-0000-0000894E0000}"/>
    <cellStyle name="Output 9 14 10 2" xfId="20225" xr:uid="{00000000-0005-0000-0000-00008A4E0000}"/>
    <cellStyle name="Output 9 14 11" xfId="20226" xr:uid="{00000000-0005-0000-0000-00008B4E0000}"/>
    <cellStyle name="Output 9 14 11 2" xfId="20227" xr:uid="{00000000-0005-0000-0000-00008C4E0000}"/>
    <cellStyle name="Output 9 14 12" xfId="20228" xr:uid="{00000000-0005-0000-0000-00008D4E0000}"/>
    <cellStyle name="Output 9 14 12 2" xfId="20229" xr:uid="{00000000-0005-0000-0000-00008E4E0000}"/>
    <cellStyle name="Output 9 14 13" xfId="20230" xr:uid="{00000000-0005-0000-0000-00008F4E0000}"/>
    <cellStyle name="Output 9 14 13 2" xfId="20231" xr:uid="{00000000-0005-0000-0000-0000904E0000}"/>
    <cellStyle name="Output 9 14 14" xfId="20232" xr:uid="{00000000-0005-0000-0000-0000914E0000}"/>
    <cellStyle name="Output 9 14 14 2" xfId="20233" xr:uid="{00000000-0005-0000-0000-0000924E0000}"/>
    <cellStyle name="Output 9 14 15" xfId="20234" xr:uid="{00000000-0005-0000-0000-0000934E0000}"/>
    <cellStyle name="Output 9 14 2" xfId="20235" xr:uid="{00000000-0005-0000-0000-0000944E0000}"/>
    <cellStyle name="Output 9 14 2 2" xfId="20236" xr:uid="{00000000-0005-0000-0000-0000954E0000}"/>
    <cellStyle name="Output 9 14 3" xfId="20237" xr:uid="{00000000-0005-0000-0000-0000964E0000}"/>
    <cellStyle name="Output 9 14 3 2" xfId="20238" xr:uid="{00000000-0005-0000-0000-0000974E0000}"/>
    <cellStyle name="Output 9 14 4" xfId="20239" xr:uid="{00000000-0005-0000-0000-0000984E0000}"/>
    <cellStyle name="Output 9 14 4 2" xfId="20240" xr:uid="{00000000-0005-0000-0000-0000994E0000}"/>
    <cellStyle name="Output 9 14 5" xfId="20241" xr:uid="{00000000-0005-0000-0000-00009A4E0000}"/>
    <cellStyle name="Output 9 14 5 2" xfId="20242" xr:uid="{00000000-0005-0000-0000-00009B4E0000}"/>
    <cellStyle name="Output 9 14 6" xfId="20243" xr:uid="{00000000-0005-0000-0000-00009C4E0000}"/>
    <cellStyle name="Output 9 14 6 2" xfId="20244" xr:uid="{00000000-0005-0000-0000-00009D4E0000}"/>
    <cellStyle name="Output 9 14 7" xfId="20245" xr:uid="{00000000-0005-0000-0000-00009E4E0000}"/>
    <cellStyle name="Output 9 14 7 2" xfId="20246" xr:uid="{00000000-0005-0000-0000-00009F4E0000}"/>
    <cellStyle name="Output 9 14 8" xfId="20247" xr:uid="{00000000-0005-0000-0000-0000A04E0000}"/>
    <cellStyle name="Output 9 14 8 2" xfId="20248" xr:uid="{00000000-0005-0000-0000-0000A14E0000}"/>
    <cellStyle name="Output 9 14 9" xfId="20249" xr:uid="{00000000-0005-0000-0000-0000A24E0000}"/>
    <cellStyle name="Output 9 14 9 2" xfId="20250" xr:uid="{00000000-0005-0000-0000-0000A34E0000}"/>
    <cellStyle name="Output 9 15" xfId="20251" xr:uid="{00000000-0005-0000-0000-0000A44E0000}"/>
    <cellStyle name="Output 9 15 2" xfId="20252" xr:uid="{00000000-0005-0000-0000-0000A54E0000}"/>
    <cellStyle name="Output 9 16" xfId="20253" xr:uid="{00000000-0005-0000-0000-0000A64E0000}"/>
    <cellStyle name="Output 9 16 2" xfId="20254" xr:uid="{00000000-0005-0000-0000-0000A74E0000}"/>
    <cellStyle name="Output 9 17" xfId="20255" xr:uid="{00000000-0005-0000-0000-0000A84E0000}"/>
    <cellStyle name="Output 9 17 2" xfId="20256" xr:uid="{00000000-0005-0000-0000-0000A94E0000}"/>
    <cellStyle name="Output 9 18" xfId="20257" xr:uid="{00000000-0005-0000-0000-0000AA4E0000}"/>
    <cellStyle name="Output 9 18 2" xfId="20258" xr:uid="{00000000-0005-0000-0000-0000AB4E0000}"/>
    <cellStyle name="Output 9 19" xfId="20259" xr:uid="{00000000-0005-0000-0000-0000AC4E0000}"/>
    <cellStyle name="Output 9 19 2" xfId="20260" xr:uid="{00000000-0005-0000-0000-0000AD4E0000}"/>
    <cellStyle name="Output 9 2" xfId="20261" xr:uid="{00000000-0005-0000-0000-0000AE4E0000}"/>
    <cellStyle name="Output 9 2 10" xfId="20262" xr:uid="{00000000-0005-0000-0000-0000AF4E0000}"/>
    <cellStyle name="Output 9 2 10 10" xfId="20263" xr:uid="{00000000-0005-0000-0000-0000B04E0000}"/>
    <cellStyle name="Output 9 2 10 10 2" xfId="20264" xr:uid="{00000000-0005-0000-0000-0000B14E0000}"/>
    <cellStyle name="Output 9 2 10 11" xfId="20265" xr:uid="{00000000-0005-0000-0000-0000B24E0000}"/>
    <cellStyle name="Output 9 2 10 11 2" xfId="20266" xr:uid="{00000000-0005-0000-0000-0000B34E0000}"/>
    <cellStyle name="Output 9 2 10 12" xfId="20267" xr:uid="{00000000-0005-0000-0000-0000B44E0000}"/>
    <cellStyle name="Output 9 2 10 12 2" xfId="20268" xr:uid="{00000000-0005-0000-0000-0000B54E0000}"/>
    <cellStyle name="Output 9 2 10 13" xfId="20269" xr:uid="{00000000-0005-0000-0000-0000B64E0000}"/>
    <cellStyle name="Output 9 2 10 13 2" xfId="20270" xr:uid="{00000000-0005-0000-0000-0000B74E0000}"/>
    <cellStyle name="Output 9 2 10 14" xfId="20271" xr:uid="{00000000-0005-0000-0000-0000B84E0000}"/>
    <cellStyle name="Output 9 2 10 14 2" xfId="20272" xr:uid="{00000000-0005-0000-0000-0000B94E0000}"/>
    <cellStyle name="Output 9 2 10 15" xfId="20273" xr:uid="{00000000-0005-0000-0000-0000BA4E0000}"/>
    <cellStyle name="Output 9 2 10 15 2" xfId="20274" xr:uid="{00000000-0005-0000-0000-0000BB4E0000}"/>
    <cellStyle name="Output 9 2 10 16" xfId="20275" xr:uid="{00000000-0005-0000-0000-0000BC4E0000}"/>
    <cellStyle name="Output 9 2 10 16 2" xfId="20276" xr:uid="{00000000-0005-0000-0000-0000BD4E0000}"/>
    <cellStyle name="Output 9 2 10 17" xfId="20277" xr:uid="{00000000-0005-0000-0000-0000BE4E0000}"/>
    <cellStyle name="Output 9 2 10 17 2" xfId="20278" xr:uid="{00000000-0005-0000-0000-0000BF4E0000}"/>
    <cellStyle name="Output 9 2 10 18" xfId="20279" xr:uid="{00000000-0005-0000-0000-0000C04E0000}"/>
    <cellStyle name="Output 9 2 10 2" xfId="20280" xr:uid="{00000000-0005-0000-0000-0000C14E0000}"/>
    <cellStyle name="Output 9 2 10 2 2" xfId="20281" xr:uid="{00000000-0005-0000-0000-0000C24E0000}"/>
    <cellStyle name="Output 9 2 10 3" xfId="20282" xr:uid="{00000000-0005-0000-0000-0000C34E0000}"/>
    <cellStyle name="Output 9 2 10 3 2" xfId="20283" xr:uid="{00000000-0005-0000-0000-0000C44E0000}"/>
    <cellStyle name="Output 9 2 10 4" xfId="20284" xr:uid="{00000000-0005-0000-0000-0000C54E0000}"/>
    <cellStyle name="Output 9 2 10 4 2" xfId="20285" xr:uid="{00000000-0005-0000-0000-0000C64E0000}"/>
    <cellStyle name="Output 9 2 10 5" xfId="20286" xr:uid="{00000000-0005-0000-0000-0000C74E0000}"/>
    <cellStyle name="Output 9 2 10 5 2" xfId="20287" xr:uid="{00000000-0005-0000-0000-0000C84E0000}"/>
    <cellStyle name="Output 9 2 10 6" xfId="20288" xr:uid="{00000000-0005-0000-0000-0000C94E0000}"/>
    <cellStyle name="Output 9 2 10 6 2" xfId="20289" xr:uid="{00000000-0005-0000-0000-0000CA4E0000}"/>
    <cellStyle name="Output 9 2 10 7" xfId="20290" xr:uid="{00000000-0005-0000-0000-0000CB4E0000}"/>
    <cellStyle name="Output 9 2 10 7 2" xfId="20291" xr:uid="{00000000-0005-0000-0000-0000CC4E0000}"/>
    <cellStyle name="Output 9 2 10 8" xfId="20292" xr:uid="{00000000-0005-0000-0000-0000CD4E0000}"/>
    <cellStyle name="Output 9 2 10 8 2" xfId="20293" xr:uid="{00000000-0005-0000-0000-0000CE4E0000}"/>
    <cellStyle name="Output 9 2 10 9" xfId="20294" xr:uid="{00000000-0005-0000-0000-0000CF4E0000}"/>
    <cellStyle name="Output 9 2 10 9 2" xfId="20295" xr:uid="{00000000-0005-0000-0000-0000D04E0000}"/>
    <cellStyle name="Output 9 2 11" xfId="20296" xr:uid="{00000000-0005-0000-0000-0000D14E0000}"/>
    <cellStyle name="Output 9 2 11 10" xfId="20297" xr:uid="{00000000-0005-0000-0000-0000D24E0000}"/>
    <cellStyle name="Output 9 2 11 10 2" xfId="20298" xr:uid="{00000000-0005-0000-0000-0000D34E0000}"/>
    <cellStyle name="Output 9 2 11 11" xfId="20299" xr:uid="{00000000-0005-0000-0000-0000D44E0000}"/>
    <cellStyle name="Output 9 2 11 11 2" xfId="20300" xr:uid="{00000000-0005-0000-0000-0000D54E0000}"/>
    <cellStyle name="Output 9 2 11 12" xfId="20301" xr:uid="{00000000-0005-0000-0000-0000D64E0000}"/>
    <cellStyle name="Output 9 2 11 12 2" xfId="20302" xr:uid="{00000000-0005-0000-0000-0000D74E0000}"/>
    <cellStyle name="Output 9 2 11 13" xfId="20303" xr:uid="{00000000-0005-0000-0000-0000D84E0000}"/>
    <cellStyle name="Output 9 2 11 13 2" xfId="20304" xr:uid="{00000000-0005-0000-0000-0000D94E0000}"/>
    <cellStyle name="Output 9 2 11 14" xfId="20305" xr:uid="{00000000-0005-0000-0000-0000DA4E0000}"/>
    <cellStyle name="Output 9 2 11 14 2" xfId="20306" xr:uid="{00000000-0005-0000-0000-0000DB4E0000}"/>
    <cellStyle name="Output 9 2 11 15" xfId="20307" xr:uid="{00000000-0005-0000-0000-0000DC4E0000}"/>
    <cellStyle name="Output 9 2 11 15 2" xfId="20308" xr:uid="{00000000-0005-0000-0000-0000DD4E0000}"/>
    <cellStyle name="Output 9 2 11 16" xfId="20309" xr:uid="{00000000-0005-0000-0000-0000DE4E0000}"/>
    <cellStyle name="Output 9 2 11 2" xfId="20310" xr:uid="{00000000-0005-0000-0000-0000DF4E0000}"/>
    <cellStyle name="Output 9 2 11 2 2" xfId="20311" xr:uid="{00000000-0005-0000-0000-0000E04E0000}"/>
    <cellStyle name="Output 9 2 11 3" xfId="20312" xr:uid="{00000000-0005-0000-0000-0000E14E0000}"/>
    <cellStyle name="Output 9 2 11 3 2" xfId="20313" xr:uid="{00000000-0005-0000-0000-0000E24E0000}"/>
    <cellStyle name="Output 9 2 11 4" xfId="20314" xr:uid="{00000000-0005-0000-0000-0000E34E0000}"/>
    <cellStyle name="Output 9 2 11 4 2" xfId="20315" xr:uid="{00000000-0005-0000-0000-0000E44E0000}"/>
    <cellStyle name="Output 9 2 11 5" xfId="20316" xr:uid="{00000000-0005-0000-0000-0000E54E0000}"/>
    <cellStyle name="Output 9 2 11 5 2" xfId="20317" xr:uid="{00000000-0005-0000-0000-0000E64E0000}"/>
    <cellStyle name="Output 9 2 11 6" xfId="20318" xr:uid="{00000000-0005-0000-0000-0000E74E0000}"/>
    <cellStyle name="Output 9 2 11 6 2" xfId="20319" xr:uid="{00000000-0005-0000-0000-0000E84E0000}"/>
    <cellStyle name="Output 9 2 11 7" xfId="20320" xr:uid="{00000000-0005-0000-0000-0000E94E0000}"/>
    <cellStyle name="Output 9 2 11 7 2" xfId="20321" xr:uid="{00000000-0005-0000-0000-0000EA4E0000}"/>
    <cellStyle name="Output 9 2 11 8" xfId="20322" xr:uid="{00000000-0005-0000-0000-0000EB4E0000}"/>
    <cellStyle name="Output 9 2 11 8 2" xfId="20323" xr:uid="{00000000-0005-0000-0000-0000EC4E0000}"/>
    <cellStyle name="Output 9 2 11 9" xfId="20324" xr:uid="{00000000-0005-0000-0000-0000ED4E0000}"/>
    <cellStyle name="Output 9 2 11 9 2" xfId="20325" xr:uid="{00000000-0005-0000-0000-0000EE4E0000}"/>
    <cellStyle name="Output 9 2 12" xfId="20326" xr:uid="{00000000-0005-0000-0000-0000EF4E0000}"/>
    <cellStyle name="Output 9 2 12 10" xfId="20327" xr:uid="{00000000-0005-0000-0000-0000F04E0000}"/>
    <cellStyle name="Output 9 2 12 10 2" xfId="20328" xr:uid="{00000000-0005-0000-0000-0000F14E0000}"/>
    <cellStyle name="Output 9 2 12 11" xfId="20329" xr:uid="{00000000-0005-0000-0000-0000F24E0000}"/>
    <cellStyle name="Output 9 2 12 11 2" xfId="20330" xr:uid="{00000000-0005-0000-0000-0000F34E0000}"/>
    <cellStyle name="Output 9 2 12 12" xfId="20331" xr:uid="{00000000-0005-0000-0000-0000F44E0000}"/>
    <cellStyle name="Output 9 2 12 12 2" xfId="20332" xr:uid="{00000000-0005-0000-0000-0000F54E0000}"/>
    <cellStyle name="Output 9 2 12 13" xfId="20333" xr:uid="{00000000-0005-0000-0000-0000F64E0000}"/>
    <cellStyle name="Output 9 2 12 13 2" xfId="20334" xr:uid="{00000000-0005-0000-0000-0000F74E0000}"/>
    <cellStyle name="Output 9 2 12 14" xfId="20335" xr:uid="{00000000-0005-0000-0000-0000F84E0000}"/>
    <cellStyle name="Output 9 2 12 14 2" xfId="20336" xr:uid="{00000000-0005-0000-0000-0000F94E0000}"/>
    <cellStyle name="Output 9 2 12 15" xfId="20337" xr:uid="{00000000-0005-0000-0000-0000FA4E0000}"/>
    <cellStyle name="Output 9 2 12 15 2" xfId="20338" xr:uid="{00000000-0005-0000-0000-0000FB4E0000}"/>
    <cellStyle name="Output 9 2 12 16" xfId="20339" xr:uid="{00000000-0005-0000-0000-0000FC4E0000}"/>
    <cellStyle name="Output 9 2 12 2" xfId="20340" xr:uid="{00000000-0005-0000-0000-0000FD4E0000}"/>
    <cellStyle name="Output 9 2 12 2 2" xfId="20341" xr:uid="{00000000-0005-0000-0000-0000FE4E0000}"/>
    <cellStyle name="Output 9 2 12 3" xfId="20342" xr:uid="{00000000-0005-0000-0000-0000FF4E0000}"/>
    <cellStyle name="Output 9 2 12 3 2" xfId="20343" xr:uid="{00000000-0005-0000-0000-0000004F0000}"/>
    <cellStyle name="Output 9 2 12 4" xfId="20344" xr:uid="{00000000-0005-0000-0000-0000014F0000}"/>
    <cellStyle name="Output 9 2 12 4 2" xfId="20345" xr:uid="{00000000-0005-0000-0000-0000024F0000}"/>
    <cellStyle name="Output 9 2 12 5" xfId="20346" xr:uid="{00000000-0005-0000-0000-0000034F0000}"/>
    <cellStyle name="Output 9 2 12 5 2" xfId="20347" xr:uid="{00000000-0005-0000-0000-0000044F0000}"/>
    <cellStyle name="Output 9 2 12 6" xfId="20348" xr:uid="{00000000-0005-0000-0000-0000054F0000}"/>
    <cellStyle name="Output 9 2 12 6 2" xfId="20349" xr:uid="{00000000-0005-0000-0000-0000064F0000}"/>
    <cellStyle name="Output 9 2 12 7" xfId="20350" xr:uid="{00000000-0005-0000-0000-0000074F0000}"/>
    <cellStyle name="Output 9 2 12 7 2" xfId="20351" xr:uid="{00000000-0005-0000-0000-0000084F0000}"/>
    <cellStyle name="Output 9 2 12 8" xfId="20352" xr:uid="{00000000-0005-0000-0000-0000094F0000}"/>
    <cellStyle name="Output 9 2 12 8 2" xfId="20353" xr:uid="{00000000-0005-0000-0000-00000A4F0000}"/>
    <cellStyle name="Output 9 2 12 9" xfId="20354" xr:uid="{00000000-0005-0000-0000-00000B4F0000}"/>
    <cellStyle name="Output 9 2 12 9 2" xfId="20355" xr:uid="{00000000-0005-0000-0000-00000C4F0000}"/>
    <cellStyle name="Output 9 2 13" xfId="20356" xr:uid="{00000000-0005-0000-0000-00000D4F0000}"/>
    <cellStyle name="Output 9 2 13 10" xfId="20357" xr:uid="{00000000-0005-0000-0000-00000E4F0000}"/>
    <cellStyle name="Output 9 2 13 10 2" xfId="20358" xr:uid="{00000000-0005-0000-0000-00000F4F0000}"/>
    <cellStyle name="Output 9 2 13 11" xfId="20359" xr:uid="{00000000-0005-0000-0000-0000104F0000}"/>
    <cellStyle name="Output 9 2 13 11 2" xfId="20360" xr:uid="{00000000-0005-0000-0000-0000114F0000}"/>
    <cellStyle name="Output 9 2 13 12" xfId="20361" xr:uid="{00000000-0005-0000-0000-0000124F0000}"/>
    <cellStyle name="Output 9 2 13 12 2" xfId="20362" xr:uid="{00000000-0005-0000-0000-0000134F0000}"/>
    <cellStyle name="Output 9 2 13 13" xfId="20363" xr:uid="{00000000-0005-0000-0000-0000144F0000}"/>
    <cellStyle name="Output 9 2 13 13 2" xfId="20364" xr:uid="{00000000-0005-0000-0000-0000154F0000}"/>
    <cellStyle name="Output 9 2 13 14" xfId="20365" xr:uid="{00000000-0005-0000-0000-0000164F0000}"/>
    <cellStyle name="Output 9 2 13 14 2" xfId="20366" xr:uid="{00000000-0005-0000-0000-0000174F0000}"/>
    <cellStyle name="Output 9 2 13 15" xfId="20367" xr:uid="{00000000-0005-0000-0000-0000184F0000}"/>
    <cellStyle name="Output 9 2 13 2" xfId="20368" xr:uid="{00000000-0005-0000-0000-0000194F0000}"/>
    <cellStyle name="Output 9 2 13 2 2" xfId="20369" xr:uid="{00000000-0005-0000-0000-00001A4F0000}"/>
    <cellStyle name="Output 9 2 13 3" xfId="20370" xr:uid="{00000000-0005-0000-0000-00001B4F0000}"/>
    <cellStyle name="Output 9 2 13 3 2" xfId="20371" xr:uid="{00000000-0005-0000-0000-00001C4F0000}"/>
    <cellStyle name="Output 9 2 13 4" xfId="20372" xr:uid="{00000000-0005-0000-0000-00001D4F0000}"/>
    <cellStyle name="Output 9 2 13 4 2" xfId="20373" xr:uid="{00000000-0005-0000-0000-00001E4F0000}"/>
    <cellStyle name="Output 9 2 13 5" xfId="20374" xr:uid="{00000000-0005-0000-0000-00001F4F0000}"/>
    <cellStyle name="Output 9 2 13 5 2" xfId="20375" xr:uid="{00000000-0005-0000-0000-0000204F0000}"/>
    <cellStyle name="Output 9 2 13 6" xfId="20376" xr:uid="{00000000-0005-0000-0000-0000214F0000}"/>
    <cellStyle name="Output 9 2 13 6 2" xfId="20377" xr:uid="{00000000-0005-0000-0000-0000224F0000}"/>
    <cellStyle name="Output 9 2 13 7" xfId="20378" xr:uid="{00000000-0005-0000-0000-0000234F0000}"/>
    <cellStyle name="Output 9 2 13 7 2" xfId="20379" xr:uid="{00000000-0005-0000-0000-0000244F0000}"/>
    <cellStyle name="Output 9 2 13 8" xfId="20380" xr:uid="{00000000-0005-0000-0000-0000254F0000}"/>
    <cellStyle name="Output 9 2 13 8 2" xfId="20381" xr:uid="{00000000-0005-0000-0000-0000264F0000}"/>
    <cellStyle name="Output 9 2 13 9" xfId="20382" xr:uid="{00000000-0005-0000-0000-0000274F0000}"/>
    <cellStyle name="Output 9 2 13 9 2" xfId="20383" xr:uid="{00000000-0005-0000-0000-0000284F0000}"/>
    <cellStyle name="Output 9 2 14" xfId="20384" xr:uid="{00000000-0005-0000-0000-0000294F0000}"/>
    <cellStyle name="Output 9 2 14 2" xfId="20385" xr:uid="{00000000-0005-0000-0000-00002A4F0000}"/>
    <cellStyle name="Output 9 2 15" xfId="20386" xr:uid="{00000000-0005-0000-0000-00002B4F0000}"/>
    <cellStyle name="Output 9 2 15 2" xfId="20387" xr:uid="{00000000-0005-0000-0000-00002C4F0000}"/>
    <cellStyle name="Output 9 2 16" xfId="20388" xr:uid="{00000000-0005-0000-0000-00002D4F0000}"/>
    <cellStyle name="Output 9 2 16 2" xfId="20389" xr:uid="{00000000-0005-0000-0000-00002E4F0000}"/>
    <cellStyle name="Output 9 2 17" xfId="20390" xr:uid="{00000000-0005-0000-0000-00002F4F0000}"/>
    <cellStyle name="Output 9 2 17 2" xfId="20391" xr:uid="{00000000-0005-0000-0000-0000304F0000}"/>
    <cellStyle name="Output 9 2 18" xfId="20392" xr:uid="{00000000-0005-0000-0000-0000314F0000}"/>
    <cellStyle name="Output 9 2 18 2" xfId="20393" xr:uid="{00000000-0005-0000-0000-0000324F0000}"/>
    <cellStyle name="Output 9 2 19" xfId="20394" xr:uid="{00000000-0005-0000-0000-0000334F0000}"/>
    <cellStyle name="Output 9 2 19 2" xfId="20395" xr:uid="{00000000-0005-0000-0000-0000344F0000}"/>
    <cellStyle name="Output 9 2 2" xfId="20396" xr:uid="{00000000-0005-0000-0000-0000354F0000}"/>
    <cellStyle name="Output 9 2 2 10" xfId="20397" xr:uid="{00000000-0005-0000-0000-0000364F0000}"/>
    <cellStyle name="Output 9 2 2 10 2" xfId="20398" xr:uid="{00000000-0005-0000-0000-0000374F0000}"/>
    <cellStyle name="Output 9 2 2 11" xfId="20399" xr:uid="{00000000-0005-0000-0000-0000384F0000}"/>
    <cellStyle name="Output 9 2 2 11 2" xfId="20400" xr:uid="{00000000-0005-0000-0000-0000394F0000}"/>
    <cellStyle name="Output 9 2 2 12" xfId="20401" xr:uid="{00000000-0005-0000-0000-00003A4F0000}"/>
    <cellStyle name="Output 9 2 2 12 2" xfId="20402" xr:uid="{00000000-0005-0000-0000-00003B4F0000}"/>
    <cellStyle name="Output 9 2 2 13" xfId="20403" xr:uid="{00000000-0005-0000-0000-00003C4F0000}"/>
    <cellStyle name="Output 9 2 2 13 2" xfId="20404" xr:uid="{00000000-0005-0000-0000-00003D4F0000}"/>
    <cellStyle name="Output 9 2 2 14" xfId="20405" xr:uid="{00000000-0005-0000-0000-00003E4F0000}"/>
    <cellStyle name="Output 9 2 2 14 2" xfId="20406" xr:uid="{00000000-0005-0000-0000-00003F4F0000}"/>
    <cellStyle name="Output 9 2 2 15" xfId="20407" xr:uid="{00000000-0005-0000-0000-0000404F0000}"/>
    <cellStyle name="Output 9 2 2 15 2" xfId="20408" xr:uid="{00000000-0005-0000-0000-0000414F0000}"/>
    <cellStyle name="Output 9 2 2 16" xfId="20409" xr:uid="{00000000-0005-0000-0000-0000424F0000}"/>
    <cellStyle name="Output 9 2 2 16 2" xfId="20410" xr:uid="{00000000-0005-0000-0000-0000434F0000}"/>
    <cellStyle name="Output 9 2 2 17" xfId="20411" xr:uid="{00000000-0005-0000-0000-0000444F0000}"/>
    <cellStyle name="Output 9 2 2 17 2" xfId="20412" xr:uid="{00000000-0005-0000-0000-0000454F0000}"/>
    <cellStyle name="Output 9 2 2 18" xfId="20413" xr:uid="{00000000-0005-0000-0000-0000464F0000}"/>
    <cellStyle name="Output 9 2 2 18 2" xfId="20414" xr:uid="{00000000-0005-0000-0000-0000474F0000}"/>
    <cellStyle name="Output 9 2 2 19" xfId="20415" xr:uid="{00000000-0005-0000-0000-0000484F0000}"/>
    <cellStyle name="Output 9 2 2 19 2" xfId="20416" xr:uid="{00000000-0005-0000-0000-0000494F0000}"/>
    <cellStyle name="Output 9 2 2 2" xfId="20417" xr:uid="{00000000-0005-0000-0000-00004A4F0000}"/>
    <cellStyle name="Output 9 2 2 2 10" xfId="20418" xr:uid="{00000000-0005-0000-0000-00004B4F0000}"/>
    <cellStyle name="Output 9 2 2 2 10 2" xfId="20419" xr:uid="{00000000-0005-0000-0000-00004C4F0000}"/>
    <cellStyle name="Output 9 2 2 2 11" xfId="20420" xr:uid="{00000000-0005-0000-0000-00004D4F0000}"/>
    <cellStyle name="Output 9 2 2 2 11 2" xfId="20421" xr:uid="{00000000-0005-0000-0000-00004E4F0000}"/>
    <cellStyle name="Output 9 2 2 2 12" xfId="20422" xr:uid="{00000000-0005-0000-0000-00004F4F0000}"/>
    <cellStyle name="Output 9 2 2 2 12 2" xfId="20423" xr:uid="{00000000-0005-0000-0000-0000504F0000}"/>
    <cellStyle name="Output 9 2 2 2 13" xfId="20424" xr:uid="{00000000-0005-0000-0000-0000514F0000}"/>
    <cellStyle name="Output 9 2 2 2 13 2" xfId="20425" xr:uid="{00000000-0005-0000-0000-0000524F0000}"/>
    <cellStyle name="Output 9 2 2 2 14" xfId="20426" xr:uid="{00000000-0005-0000-0000-0000534F0000}"/>
    <cellStyle name="Output 9 2 2 2 14 2" xfId="20427" xr:uid="{00000000-0005-0000-0000-0000544F0000}"/>
    <cellStyle name="Output 9 2 2 2 15" xfId="20428" xr:uid="{00000000-0005-0000-0000-0000554F0000}"/>
    <cellStyle name="Output 9 2 2 2 15 2" xfId="20429" xr:uid="{00000000-0005-0000-0000-0000564F0000}"/>
    <cellStyle name="Output 9 2 2 2 16" xfId="20430" xr:uid="{00000000-0005-0000-0000-0000574F0000}"/>
    <cellStyle name="Output 9 2 2 2 16 2" xfId="20431" xr:uid="{00000000-0005-0000-0000-0000584F0000}"/>
    <cellStyle name="Output 9 2 2 2 17" xfId="20432" xr:uid="{00000000-0005-0000-0000-0000594F0000}"/>
    <cellStyle name="Output 9 2 2 2 17 2" xfId="20433" xr:uid="{00000000-0005-0000-0000-00005A4F0000}"/>
    <cellStyle name="Output 9 2 2 2 18" xfId="20434" xr:uid="{00000000-0005-0000-0000-00005B4F0000}"/>
    <cellStyle name="Output 9 2 2 2 18 2" xfId="20435" xr:uid="{00000000-0005-0000-0000-00005C4F0000}"/>
    <cellStyle name="Output 9 2 2 2 19" xfId="20436" xr:uid="{00000000-0005-0000-0000-00005D4F0000}"/>
    <cellStyle name="Output 9 2 2 2 2" xfId="20437" xr:uid="{00000000-0005-0000-0000-00005E4F0000}"/>
    <cellStyle name="Output 9 2 2 2 2 2" xfId="20438" xr:uid="{00000000-0005-0000-0000-00005F4F0000}"/>
    <cellStyle name="Output 9 2 2 2 3" xfId="20439" xr:uid="{00000000-0005-0000-0000-0000604F0000}"/>
    <cellStyle name="Output 9 2 2 2 3 2" xfId="20440" xr:uid="{00000000-0005-0000-0000-0000614F0000}"/>
    <cellStyle name="Output 9 2 2 2 4" xfId="20441" xr:uid="{00000000-0005-0000-0000-0000624F0000}"/>
    <cellStyle name="Output 9 2 2 2 4 2" xfId="20442" xr:uid="{00000000-0005-0000-0000-0000634F0000}"/>
    <cellStyle name="Output 9 2 2 2 5" xfId="20443" xr:uid="{00000000-0005-0000-0000-0000644F0000}"/>
    <cellStyle name="Output 9 2 2 2 5 2" xfId="20444" xr:uid="{00000000-0005-0000-0000-0000654F0000}"/>
    <cellStyle name="Output 9 2 2 2 6" xfId="20445" xr:uid="{00000000-0005-0000-0000-0000664F0000}"/>
    <cellStyle name="Output 9 2 2 2 6 2" xfId="20446" xr:uid="{00000000-0005-0000-0000-0000674F0000}"/>
    <cellStyle name="Output 9 2 2 2 7" xfId="20447" xr:uid="{00000000-0005-0000-0000-0000684F0000}"/>
    <cellStyle name="Output 9 2 2 2 7 2" xfId="20448" xr:uid="{00000000-0005-0000-0000-0000694F0000}"/>
    <cellStyle name="Output 9 2 2 2 8" xfId="20449" xr:uid="{00000000-0005-0000-0000-00006A4F0000}"/>
    <cellStyle name="Output 9 2 2 2 8 2" xfId="20450" xr:uid="{00000000-0005-0000-0000-00006B4F0000}"/>
    <cellStyle name="Output 9 2 2 2 9" xfId="20451" xr:uid="{00000000-0005-0000-0000-00006C4F0000}"/>
    <cellStyle name="Output 9 2 2 2 9 2" xfId="20452" xr:uid="{00000000-0005-0000-0000-00006D4F0000}"/>
    <cellStyle name="Output 9 2 2 20" xfId="20453" xr:uid="{00000000-0005-0000-0000-00006E4F0000}"/>
    <cellStyle name="Output 9 2 2 3" xfId="20454" xr:uid="{00000000-0005-0000-0000-00006F4F0000}"/>
    <cellStyle name="Output 9 2 2 3 10" xfId="20455" xr:uid="{00000000-0005-0000-0000-0000704F0000}"/>
    <cellStyle name="Output 9 2 2 3 10 2" xfId="20456" xr:uid="{00000000-0005-0000-0000-0000714F0000}"/>
    <cellStyle name="Output 9 2 2 3 11" xfId="20457" xr:uid="{00000000-0005-0000-0000-0000724F0000}"/>
    <cellStyle name="Output 9 2 2 3 11 2" xfId="20458" xr:uid="{00000000-0005-0000-0000-0000734F0000}"/>
    <cellStyle name="Output 9 2 2 3 12" xfId="20459" xr:uid="{00000000-0005-0000-0000-0000744F0000}"/>
    <cellStyle name="Output 9 2 2 3 12 2" xfId="20460" xr:uid="{00000000-0005-0000-0000-0000754F0000}"/>
    <cellStyle name="Output 9 2 2 3 13" xfId="20461" xr:uid="{00000000-0005-0000-0000-0000764F0000}"/>
    <cellStyle name="Output 9 2 2 3 13 2" xfId="20462" xr:uid="{00000000-0005-0000-0000-0000774F0000}"/>
    <cellStyle name="Output 9 2 2 3 14" xfId="20463" xr:uid="{00000000-0005-0000-0000-0000784F0000}"/>
    <cellStyle name="Output 9 2 2 3 14 2" xfId="20464" xr:uid="{00000000-0005-0000-0000-0000794F0000}"/>
    <cellStyle name="Output 9 2 2 3 15" xfId="20465" xr:uid="{00000000-0005-0000-0000-00007A4F0000}"/>
    <cellStyle name="Output 9 2 2 3 15 2" xfId="20466" xr:uid="{00000000-0005-0000-0000-00007B4F0000}"/>
    <cellStyle name="Output 9 2 2 3 16" xfId="20467" xr:uid="{00000000-0005-0000-0000-00007C4F0000}"/>
    <cellStyle name="Output 9 2 2 3 16 2" xfId="20468" xr:uid="{00000000-0005-0000-0000-00007D4F0000}"/>
    <cellStyle name="Output 9 2 2 3 17" xfId="20469" xr:uid="{00000000-0005-0000-0000-00007E4F0000}"/>
    <cellStyle name="Output 9 2 2 3 17 2" xfId="20470" xr:uid="{00000000-0005-0000-0000-00007F4F0000}"/>
    <cellStyle name="Output 9 2 2 3 18" xfId="20471" xr:uid="{00000000-0005-0000-0000-0000804F0000}"/>
    <cellStyle name="Output 9 2 2 3 18 2" xfId="20472" xr:uid="{00000000-0005-0000-0000-0000814F0000}"/>
    <cellStyle name="Output 9 2 2 3 19" xfId="20473" xr:uid="{00000000-0005-0000-0000-0000824F0000}"/>
    <cellStyle name="Output 9 2 2 3 2" xfId="20474" xr:uid="{00000000-0005-0000-0000-0000834F0000}"/>
    <cellStyle name="Output 9 2 2 3 2 2" xfId="20475" xr:uid="{00000000-0005-0000-0000-0000844F0000}"/>
    <cellStyle name="Output 9 2 2 3 3" xfId="20476" xr:uid="{00000000-0005-0000-0000-0000854F0000}"/>
    <cellStyle name="Output 9 2 2 3 3 2" xfId="20477" xr:uid="{00000000-0005-0000-0000-0000864F0000}"/>
    <cellStyle name="Output 9 2 2 3 4" xfId="20478" xr:uid="{00000000-0005-0000-0000-0000874F0000}"/>
    <cellStyle name="Output 9 2 2 3 4 2" xfId="20479" xr:uid="{00000000-0005-0000-0000-0000884F0000}"/>
    <cellStyle name="Output 9 2 2 3 5" xfId="20480" xr:uid="{00000000-0005-0000-0000-0000894F0000}"/>
    <cellStyle name="Output 9 2 2 3 5 2" xfId="20481" xr:uid="{00000000-0005-0000-0000-00008A4F0000}"/>
    <cellStyle name="Output 9 2 2 3 6" xfId="20482" xr:uid="{00000000-0005-0000-0000-00008B4F0000}"/>
    <cellStyle name="Output 9 2 2 3 6 2" xfId="20483" xr:uid="{00000000-0005-0000-0000-00008C4F0000}"/>
    <cellStyle name="Output 9 2 2 3 7" xfId="20484" xr:uid="{00000000-0005-0000-0000-00008D4F0000}"/>
    <cellStyle name="Output 9 2 2 3 7 2" xfId="20485" xr:uid="{00000000-0005-0000-0000-00008E4F0000}"/>
    <cellStyle name="Output 9 2 2 3 8" xfId="20486" xr:uid="{00000000-0005-0000-0000-00008F4F0000}"/>
    <cellStyle name="Output 9 2 2 3 8 2" xfId="20487" xr:uid="{00000000-0005-0000-0000-0000904F0000}"/>
    <cellStyle name="Output 9 2 2 3 9" xfId="20488" xr:uid="{00000000-0005-0000-0000-0000914F0000}"/>
    <cellStyle name="Output 9 2 2 3 9 2" xfId="20489" xr:uid="{00000000-0005-0000-0000-0000924F0000}"/>
    <cellStyle name="Output 9 2 2 4" xfId="20490" xr:uid="{00000000-0005-0000-0000-0000934F0000}"/>
    <cellStyle name="Output 9 2 2 4 10" xfId="20491" xr:uid="{00000000-0005-0000-0000-0000944F0000}"/>
    <cellStyle name="Output 9 2 2 4 10 2" xfId="20492" xr:uid="{00000000-0005-0000-0000-0000954F0000}"/>
    <cellStyle name="Output 9 2 2 4 11" xfId="20493" xr:uid="{00000000-0005-0000-0000-0000964F0000}"/>
    <cellStyle name="Output 9 2 2 4 11 2" xfId="20494" xr:uid="{00000000-0005-0000-0000-0000974F0000}"/>
    <cellStyle name="Output 9 2 2 4 12" xfId="20495" xr:uid="{00000000-0005-0000-0000-0000984F0000}"/>
    <cellStyle name="Output 9 2 2 4 12 2" xfId="20496" xr:uid="{00000000-0005-0000-0000-0000994F0000}"/>
    <cellStyle name="Output 9 2 2 4 13" xfId="20497" xr:uid="{00000000-0005-0000-0000-00009A4F0000}"/>
    <cellStyle name="Output 9 2 2 4 13 2" xfId="20498" xr:uid="{00000000-0005-0000-0000-00009B4F0000}"/>
    <cellStyle name="Output 9 2 2 4 14" xfId="20499" xr:uid="{00000000-0005-0000-0000-00009C4F0000}"/>
    <cellStyle name="Output 9 2 2 4 14 2" xfId="20500" xr:uid="{00000000-0005-0000-0000-00009D4F0000}"/>
    <cellStyle name="Output 9 2 2 4 15" xfId="20501" xr:uid="{00000000-0005-0000-0000-00009E4F0000}"/>
    <cellStyle name="Output 9 2 2 4 15 2" xfId="20502" xr:uid="{00000000-0005-0000-0000-00009F4F0000}"/>
    <cellStyle name="Output 9 2 2 4 16" xfId="20503" xr:uid="{00000000-0005-0000-0000-0000A04F0000}"/>
    <cellStyle name="Output 9 2 2 4 2" xfId="20504" xr:uid="{00000000-0005-0000-0000-0000A14F0000}"/>
    <cellStyle name="Output 9 2 2 4 2 2" xfId="20505" xr:uid="{00000000-0005-0000-0000-0000A24F0000}"/>
    <cellStyle name="Output 9 2 2 4 3" xfId="20506" xr:uid="{00000000-0005-0000-0000-0000A34F0000}"/>
    <cellStyle name="Output 9 2 2 4 3 2" xfId="20507" xr:uid="{00000000-0005-0000-0000-0000A44F0000}"/>
    <cellStyle name="Output 9 2 2 4 4" xfId="20508" xr:uid="{00000000-0005-0000-0000-0000A54F0000}"/>
    <cellStyle name="Output 9 2 2 4 4 2" xfId="20509" xr:uid="{00000000-0005-0000-0000-0000A64F0000}"/>
    <cellStyle name="Output 9 2 2 4 5" xfId="20510" xr:uid="{00000000-0005-0000-0000-0000A74F0000}"/>
    <cellStyle name="Output 9 2 2 4 5 2" xfId="20511" xr:uid="{00000000-0005-0000-0000-0000A84F0000}"/>
    <cellStyle name="Output 9 2 2 4 6" xfId="20512" xr:uid="{00000000-0005-0000-0000-0000A94F0000}"/>
    <cellStyle name="Output 9 2 2 4 6 2" xfId="20513" xr:uid="{00000000-0005-0000-0000-0000AA4F0000}"/>
    <cellStyle name="Output 9 2 2 4 7" xfId="20514" xr:uid="{00000000-0005-0000-0000-0000AB4F0000}"/>
    <cellStyle name="Output 9 2 2 4 7 2" xfId="20515" xr:uid="{00000000-0005-0000-0000-0000AC4F0000}"/>
    <cellStyle name="Output 9 2 2 4 8" xfId="20516" xr:uid="{00000000-0005-0000-0000-0000AD4F0000}"/>
    <cellStyle name="Output 9 2 2 4 8 2" xfId="20517" xr:uid="{00000000-0005-0000-0000-0000AE4F0000}"/>
    <cellStyle name="Output 9 2 2 4 9" xfId="20518" xr:uid="{00000000-0005-0000-0000-0000AF4F0000}"/>
    <cellStyle name="Output 9 2 2 4 9 2" xfId="20519" xr:uid="{00000000-0005-0000-0000-0000B04F0000}"/>
    <cellStyle name="Output 9 2 2 5" xfId="20520" xr:uid="{00000000-0005-0000-0000-0000B14F0000}"/>
    <cellStyle name="Output 9 2 2 5 10" xfId="20521" xr:uid="{00000000-0005-0000-0000-0000B24F0000}"/>
    <cellStyle name="Output 9 2 2 5 10 2" xfId="20522" xr:uid="{00000000-0005-0000-0000-0000B34F0000}"/>
    <cellStyle name="Output 9 2 2 5 11" xfId="20523" xr:uid="{00000000-0005-0000-0000-0000B44F0000}"/>
    <cellStyle name="Output 9 2 2 5 11 2" xfId="20524" xr:uid="{00000000-0005-0000-0000-0000B54F0000}"/>
    <cellStyle name="Output 9 2 2 5 12" xfId="20525" xr:uid="{00000000-0005-0000-0000-0000B64F0000}"/>
    <cellStyle name="Output 9 2 2 5 12 2" xfId="20526" xr:uid="{00000000-0005-0000-0000-0000B74F0000}"/>
    <cellStyle name="Output 9 2 2 5 13" xfId="20527" xr:uid="{00000000-0005-0000-0000-0000B84F0000}"/>
    <cellStyle name="Output 9 2 2 5 13 2" xfId="20528" xr:uid="{00000000-0005-0000-0000-0000B94F0000}"/>
    <cellStyle name="Output 9 2 2 5 14" xfId="20529" xr:uid="{00000000-0005-0000-0000-0000BA4F0000}"/>
    <cellStyle name="Output 9 2 2 5 14 2" xfId="20530" xr:uid="{00000000-0005-0000-0000-0000BB4F0000}"/>
    <cellStyle name="Output 9 2 2 5 15" xfId="20531" xr:uid="{00000000-0005-0000-0000-0000BC4F0000}"/>
    <cellStyle name="Output 9 2 2 5 15 2" xfId="20532" xr:uid="{00000000-0005-0000-0000-0000BD4F0000}"/>
    <cellStyle name="Output 9 2 2 5 16" xfId="20533" xr:uid="{00000000-0005-0000-0000-0000BE4F0000}"/>
    <cellStyle name="Output 9 2 2 5 2" xfId="20534" xr:uid="{00000000-0005-0000-0000-0000BF4F0000}"/>
    <cellStyle name="Output 9 2 2 5 2 2" xfId="20535" xr:uid="{00000000-0005-0000-0000-0000C04F0000}"/>
    <cellStyle name="Output 9 2 2 5 3" xfId="20536" xr:uid="{00000000-0005-0000-0000-0000C14F0000}"/>
    <cellStyle name="Output 9 2 2 5 3 2" xfId="20537" xr:uid="{00000000-0005-0000-0000-0000C24F0000}"/>
    <cellStyle name="Output 9 2 2 5 4" xfId="20538" xr:uid="{00000000-0005-0000-0000-0000C34F0000}"/>
    <cellStyle name="Output 9 2 2 5 4 2" xfId="20539" xr:uid="{00000000-0005-0000-0000-0000C44F0000}"/>
    <cellStyle name="Output 9 2 2 5 5" xfId="20540" xr:uid="{00000000-0005-0000-0000-0000C54F0000}"/>
    <cellStyle name="Output 9 2 2 5 5 2" xfId="20541" xr:uid="{00000000-0005-0000-0000-0000C64F0000}"/>
    <cellStyle name="Output 9 2 2 5 6" xfId="20542" xr:uid="{00000000-0005-0000-0000-0000C74F0000}"/>
    <cellStyle name="Output 9 2 2 5 6 2" xfId="20543" xr:uid="{00000000-0005-0000-0000-0000C84F0000}"/>
    <cellStyle name="Output 9 2 2 5 7" xfId="20544" xr:uid="{00000000-0005-0000-0000-0000C94F0000}"/>
    <cellStyle name="Output 9 2 2 5 7 2" xfId="20545" xr:uid="{00000000-0005-0000-0000-0000CA4F0000}"/>
    <cellStyle name="Output 9 2 2 5 8" xfId="20546" xr:uid="{00000000-0005-0000-0000-0000CB4F0000}"/>
    <cellStyle name="Output 9 2 2 5 8 2" xfId="20547" xr:uid="{00000000-0005-0000-0000-0000CC4F0000}"/>
    <cellStyle name="Output 9 2 2 5 9" xfId="20548" xr:uid="{00000000-0005-0000-0000-0000CD4F0000}"/>
    <cellStyle name="Output 9 2 2 5 9 2" xfId="20549" xr:uid="{00000000-0005-0000-0000-0000CE4F0000}"/>
    <cellStyle name="Output 9 2 2 6" xfId="20550" xr:uid="{00000000-0005-0000-0000-0000CF4F0000}"/>
    <cellStyle name="Output 9 2 2 6 10" xfId="20551" xr:uid="{00000000-0005-0000-0000-0000D04F0000}"/>
    <cellStyle name="Output 9 2 2 6 10 2" xfId="20552" xr:uid="{00000000-0005-0000-0000-0000D14F0000}"/>
    <cellStyle name="Output 9 2 2 6 11" xfId="20553" xr:uid="{00000000-0005-0000-0000-0000D24F0000}"/>
    <cellStyle name="Output 9 2 2 6 11 2" xfId="20554" xr:uid="{00000000-0005-0000-0000-0000D34F0000}"/>
    <cellStyle name="Output 9 2 2 6 12" xfId="20555" xr:uid="{00000000-0005-0000-0000-0000D44F0000}"/>
    <cellStyle name="Output 9 2 2 6 12 2" xfId="20556" xr:uid="{00000000-0005-0000-0000-0000D54F0000}"/>
    <cellStyle name="Output 9 2 2 6 13" xfId="20557" xr:uid="{00000000-0005-0000-0000-0000D64F0000}"/>
    <cellStyle name="Output 9 2 2 6 13 2" xfId="20558" xr:uid="{00000000-0005-0000-0000-0000D74F0000}"/>
    <cellStyle name="Output 9 2 2 6 14" xfId="20559" xr:uid="{00000000-0005-0000-0000-0000D84F0000}"/>
    <cellStyle name="Output 9 2 2 6 14 2" xfId="20560" xr:uid="{00000000-0005-0000-0000-0000D94F0000}"/>
    <cellStyle name="Output 9 2 2 6 15" xfId="20561" xr:uid="{00000000-0005-0000-0000-0000DA4F0000}"/>
    <cellStyle name="Output 9 2 2 6 2" xfId="20562" xr:uid="{00000000-0005-0000-0000-0000DB4F0000}"/>
    <cellStyle name="Output 9 2 2 6 2 2" xfId="20563" xr:uid="{00000000-0005-0000-0000-0000DC4F0000}"/>
    <cellStyle name="Output 9 2 2 6 3" xfId="20564" xr:uid="{00000000-0005-0000-0000-0000DD4F0000}"/>
    <cellStyle name="Output 9 2 2 6 3 2" xfId="20565" xr:uid="{00000000-0005-0000-0000-0000DE4F0000}"/>
    <cellStyle name="Output 9 2 2 6 4" xfId="20566" xr:uid="{00000000-0005-0000-0000-0000DF4F0000}"/>
    <cellStyle name="Output 9 2 2 6 4 2" xfId="20567" xr:uid="{00000000-0005-0000-0000-0000E04F0000}"/>
    <cellStyle name="Output 9 2 2 6 5" xfId="20568" xr:uid="{00000000-0005-0000-0000-0000E14F0000}"/>
    <cellStyle name="Output 9 2 2 6 5 2" xfId="20569" xr:uid="{00000000-0005-0000-0000-0000E24F0000}"/>
    <cellStyle name="Output 9 2 2 6 6" xfId="20570" xr:uid="{00000000-0005-0000-0000-0000E34F0000}"/>
    <cellStyle name="Output 9 2 2 6 6 2" xfId="20571" xr:uid="{00000000-0005-0000-0000-0000E44F0000}"/>
    <cellStyle name="Output 9 2 2 6 7" xfId="20572" xr:uid="{00000000-0005-0000-0000-0000E54F0000}"/>
    <cellStyle name="Output 9 2 2 6 7 2" xfId="20573" xr:uid="{00000000-0005-0000-0000-0000E64F0000}"/>
    <cellStyle name="Output 9 2 2 6 8" xfId="20574" xr:uid="{00000000-0005-0000-0000-0000E74F0000}"/>
    <cellStyle name="Output 9 2 2 6 8 2" xfId="20575" xr:uid="{00000000-0005-0000-0000-0000E84F0000}"/>
    <cellStyle name="Output 9 2 2 6 9" xfId="20576" xr:uid="{00000000-0005-0000-0000-0000E94F0000}"/>
    <cellStyle name="Output 9 2 2 6 9 2" xfId="20577" xr:uid="{00000000-0005-0000-0000-0000EA4F0000}"/>
    <cellStyle name="Output 9 2 2 7" xfId="20578" xr:uid="{00000000-0005-0000-0000-0000EB4F0000}"/>
    <cellStyle name="Output 9 2 2 7 2" xfId="20579" xr:uid="{00000000-0005-0000-0000-0000EC4F0000}"/>
    <cellStyle name="Output 9 2 2 8" xfId="20580" xr:uid="{00000000-0005-0000-0000-0000ED4F0000}"/>
    <cellStyle name="Output 9 2 2 8 2" xfId="20581" xr:uid="{00000000-0005-0000-0000-0000EE4F0000}"/>
    <cellStyle name="Output 9 2 2 9" xfId="20582" xr:uid="{00000000-0005-0000-0000-0000EF4F0000}"/>
    <cellStyle name="Output 9 2 2 9 2" xfId="20583" xr:uid="{00000000-0005-0000-0000-0000F04F0000}"/>
    <cellStyle name="Output 9 2 20" xfId="20584" xr:uid="{00000000-0005-0000-0000-0000F14F0000}"/>
    <cellStyle name="Output 9 2 20 2" xfId="20585" xr:uid="{00000000-0005-0000-0000-0000F24F0000}"/>
    <cellStyle name="Output 9 2 21" xfId="20586" xr:uid="{00000000-0005-0000-0000-0000F34F0000}"/>
    <cellStyle name="Output 9 2 21 2" xfId="20587" xr:uid="{00000000-0005-0000-0000-0000F44F0000}"/>
    <cellStyle name="Output 9 2 22" xfId="20588" xr:uid="{00000000-0005-0000-0000-0000F54F0000}"/>
    <cellStyle name="Output 9 2 22 2" xfId="20589" xr:uid="{00000000-0005-0000-0000-0000F64F0000}"/>
    <cellStyle name="Output 9 2 23" xfId="20590" xr:uid="{00000000-0005-0000-0000-0000F74F0000}"/>
    <cellStyle name="Output 9 2 23 2" xfId="20591" xr:uid="{00000000-0005-0000-0000-0000F84F0000}"/>
    <cellStyle name="Output 9 2 24" xfId="20592" xr:uid="{00000000-0005-0000-0000-0000F94F0000}"/>
    <cellStyle name="Output 9 2 24 2" xfId="20593" xr:uid="{00000000-0005-0000-0000-0000FA4F0000}"/>
    <cellStyle name="Output 9 2 25" xfId="20594" xr:uid="{00000000-0005-0000-0000-0000FB4F0000}"/>
    <cellStyle name="Output 9 2 25 2" xfId="20595" xr:uid="{00000000-0005-0000-0000-0000FC4F0000}"/>
    <cellStyle name="Output 9 2 26" xfId="20596" xr:uid="{00000000-0005-0000-0000-0000FD4F0000}"/>
    <cellStyle name="Output 9 2 26 2" xfId="20597" xr:uid="{00000000-0005-0000-0000-0000FE4F0000}"/>
    <cellStyle name="Output 9 2 27" xfId="20598" xr:uid="{00000000-0005-0000-0000-0000FF4F0000}"/>
    <cellStyle name="Output 9 2 3" xfId="20599" xr:uid="{00000000-0005-0000-0000-000000500000}"/>
    <cellStyle name="Output 9 2 3 10" xfId="20600" xr:uid="{00000000-0005-0000-0000-000001500000}"/>
    <cellStyle name="Output 9 2 3 10 2" xfId="20601" xr:uid="{00000000-0005-0000-0000-000002500000}"/>
    <cellStyle name="Output 9 2 3 11" xfId="20602" xr:uid="{00000000-0005-0000-0000-000003500000}"/>
    <cellStyle name="Output 9 2 3 11 2" xfId="20603" xr:uid="{00000000-0005-0000-0000-000004500000}"/>
    <cellStyle name="Output 9 2 3 12" xfId="20604" xr:uid="{00000000-0005-0000-0000-000005500000}"/>
    <cellStyle name="Output 9 2 3 12 2" xfId="20605" xr:uid="{00000000-0005-0000-0000-000006500000}"/>
    <cellStyle name="Output 9 2 3 13" xfId="20606" xr:uid="{00000000-0005-0000-0000-000007500000}"/>
    <cellStyle name="Output 9 2 3 13 2" xfId="20607" xr:uid="{00000000-0005-0000-0000-000008500000}"/>
    <cellStyle name="Output 9 2 3 14" xfId="20608" xr:uid="{00000000-0005-0000-0000-000009500000}"/>
    <cellStyle name="Output 9 2 3 14 2" xfId="20609" xr:uid="{00000000-0005-0000-0000-00000A500000}"/>
    <cellStyle name="Output 9 2 3 15" xfId="20610" xr:uid="{00000000-0005-0000-0000-00000B500000}"/>
    <cellStyle name="Output 9 2 3 15 2" xfId="20611" xr:uid="{00000000-0005-0000-0000-00000C500000}"/>
    <cellStyle name="Output 9 2 3 16" xfId="20612" xr:uid="{00000000-0005-0000-0000-00000D500000}"/>
    <cellStyle name="Output 9 2 3 16 2" xfId="20613" xr:uid="{00000000-0005-0000-0000-00000E500000}"/>
    <cellStyle name="Output 9 2 3 17" xfId="20614" xr:uid="{00000000-0005-0000-0000-00000F500000}"/>
    <cellStyle name="Output 9 2 3 17 2" xfId="20615" xr:uid="{00000000-0005-0000-0000-000010500000}"/>
    <cellStyle name="Output 9 2 3 18" xfId="20616" xr:uid="{00000000-0005-0000-0000-000011500000}"/>
    <cellStyle name="Output 9 2 3 18 2" xfId="20617" xr:uid="{00000000-0005-0000-0000-000012500000}"/>
    <cellStyle name="Output 9 2 3 19" xfId="20618" xr:uid="{00000000-0005-0000-0000-000013500000}"/>
    <cellStyle name="Output 9 2 3 19 2" xfId="20619" xr:uid="{00000000-0005-0000-0000-000014500000}"/>
    <cellStyle name="Output 9 2 3 2" xfId="20620" xr:uid="{00000000-0005-0000-0000-000015500000}"/>
    <cellStyle name="Output 9 2 3 2 10" xfId="20621" xr:uid="{00000000-0005-0000-0000-000016500000}"/>
    <cellStyle name="Output 9 2 3 2 10 2" xfId="20622" xr:uid="{00000000-0005-0000-0000-000017500000}"/>
    <cellStyle name="Output 9 2 3 2 11" xfId="20623" xr:uid="{00000000-0005-0000-0000-000018500000}"/>
    <cellStyle name="Output 9 2 3 2 11 2" xfId="20624" xr:uid="{00000000-0005-0000-0000-000019500000}"/>
    <cellStyle name="Output 9 2 3 2 12" xfId="20625" xr:uid="{00000000-0005-0000-0000-00001A500000}"/>
    <cellStyle name="Output 9 2 3 2 12 2" xfId="20626" xr:uid="{00000000-0005-0000-0000-00001B500000}"/>
    <cellStyle name="Output 9 2 3 2 13" xfId="20627" xr:uid="{00000000-0005-0000-0000-00001C500000}"/>
    <cellStyle name="Output 9 2 3 2 13 2" xfId="20628" xr:uid="{00000000-0005-0000-0000-00001D500000}"/>
    <cellStyle name="Output 9 2 3 2 14" xfId="20629" xr:uid="{00000000-0005-0000-0000-00001E500000}"/>
    <cellStyle name="Output 9 2 3 2 14 2" xfId="20630" xr:uid="{00000000-0005-0000-0000-00001F500000}"/>
    <cellStyle name="Output 9 2 3 2 15" xfId="20631" xr:uid="{00000000-0005-0000-0000-000020500000}"/>
    <cellStyle name="Output 9 2 3 2 15 2" xfId="20632" xr:uid="{00000000-0005-0000-0000-000021500000}"/>
    <cellStyle name="Output 9 2 3 2 16" xfId="20633" xr:uid="{00000000-0005-0000-0000-000022500000}"/>
    <cellStyle name="Output 9 2 3 2 16 2" xfId="20634" xr:uid="{00000000-0005-0000-0000-000023500000}"/>
    <cellStyle name="Output 9 2 3 2 17" xfId="20635" xr:uid="{00000000-0005-0000-0000-000024500000}"/>
    <cellStyle name="Output 9 2 3 2 17 2" xfId="20636" xr:uid="{00000000-0005-0000-0000-000025500000}"/>
    <cellStyle name="Output 9 2 3 2 18" xfId="20637" xr:uid="{00000000-0005-0000-0000-000026500000}"/>
    <cellStyle name="Output 9 2 3 2 18 2" xfId="20638" xr:uid="{00000000-0005-0000-0000-000027500000}"/>
    <cellStyle name="Output 9 2 3 2 19" xfId="20639" xr:uid="{00000000-0005-0000-0000-000028500000}"/>
    <cellStyle name="Output 9 2 3 2 2" xfId="20640" xr:uid="{00000000-0005-0000-0000-000029500000}"/>
    <cellStyle name="Output 9 2 3 2 2 2" xfId="20641" xr:uid="{00000000-0005-0000-0000-00002A500000}"/>
    <cellStyle name="Output 9 2 3 2 3" xfId="20642" xr:uid="{00000000-0005-0000-0000-00002B500000}"/>
    <cellStyle name="Output 9 2 3 2 3 2" xfId="20643" xr:uid="{00000000-0005-0000-0000-00002C500000}"/>
    <cellStyle name="Output 9 2 3 2 4" xfId="20644" xr:uid="{00000000-0005-0000-0000-00002D500000}"/>
    <cellStyle name="Output 9 2 3 2 4 2" xfId="20645" xr:uid="{00000000-0005-0000-0000-00002E500000}"/>
    <cellStyle name="Output 9 2 3 2 5" xfId="20646" xr:uid="{00000000-0005-0000-0000-00002F500000}"/>
    <cellStyle name="Output 9 2 3 2 5 2" xfId="20647" xr:uid="{00000000-0005-0000-0000-000030500000}"/>
    <cellStyle name="Output 9 2 3 2 6" xfId="20648" xr:uid="{00000000-0005-0000-0000-000031500000}"/>
    <cellStyle name="Output 9 2 3 2 6 2" xfId="20649" xr:uid="{00000000-0005-0000-0000-000032500000}"/>
    <cellStyle name="Output 9 2 3 2 7" xfId="20650" xr:uid="{00000000-0005-0000-0000-000033500000}"/>
    <cellStyle name="Output 9 2 3 2 7 2" xfId="20651" xr:uid="{00000000-0005-0000-0000-000034500000}"/>
    <cellStyle name="Output 9 2 3 2 8" xfId="20652" xr:uid="{00000000-0005-0000-0000-000035500000}"/>
    <cellStyle name="Output 9 2 3 2 8 2" xfId="20653" xr:uid="{00000000-0005-0000-0000-000036500000}"/>
    <cellStyle name="Output 9 2 3 2 9" xfId="20654" xr:uid="{00000000-0005-0000-0000-000037500000}"/>
    <cellStyle name="Output 9 2 3 2 9 2" xfId="20655" xr:uid="{00000000-0005-0000-0000-000038500000}"/>
    <cellStyle name="Output 9 2 3 20" xfId="20656" xr:uid="{00000000-0005-0000-0000-000039500000}"/>
    <cellStyle name="Output 9 2 3 3" xfId="20657" xr:uid="{00000000-0005-0000-0000-00003A500000}"/>
    <cellStyle name="Output 9 2 3 3 10" xfId="20658" xr:uid="{00000000-0005-0000-0000-00003B500000}"/>
    <cellStyle name="Output 9 2 3 3 10 2" xfId="20659" xr:uid="{00000000-0005-0000-0000-00003C500000}"/>
    <cellStyle name="Output 9 2 3 3 11" xfId="20660" xr:uid="{00000000-0005-0000-0000-00003D500000}"/>
    <cellStyle name="Output 9 2 3 3 11 2" xfId="20661" xr:uid="{00000000-0005-0000-0000-00003E500000}"/>
    <cellStyle name="Output 9 2 3 3 12" xfId="20662" xr:uid="{00000000-0005-0000-0000-00003F500000}"/>
    <cellStyle name="Output 9 2 3 3 12 2" xfId="20663" xr:uid="{00000000-0005-0000-0000-000040500000}"/>
    <cellStyle name="Output 9 2 3 3 13" xfId="20664" xr:uid="{00000000-0005-0000-0000-000041500000}"/>
    <cellStyle name="Output 9 2 3 3 13 2" xfId="20665" xr:uid="{00000000-0005-0000-0000-000042500000}"/>
    <cellStyle name="Output 9 2 3 3 14" xfId="20666" xr:uid="{00000000-0005-0000-0000-000043500000}"/>
    <cellStyle name="Output 9 2 3 3 14 2" xfId="20667" xr:uid="{00000000-0005-0000-0000-000044500000}"/>
    <cellStyle name="Output 9 2 3 3 15" xfId="20668" xr:uid="{00000000-0005-0000-0000-000045500000}"/>
    <cellStyle name="Output 9 2 3 3 15 2" xfId="20669" xr:uid="{00000000-0005-0000-0000-000046500000}"/>
    <cellStyle name="Output 9 2 3 3 16" xfId="20670" xr:uid="{00000000-0005-0000-0000-000047500000}"/>
    <cellStyle name="Output 9 2 3 3 16 2" xfId="20671" xr:uid="{00000000-0005-0000-0000-000048500000}"/>
    <cellStyle name="Output 9 2 3 3 17" xfId="20672" xr:uid="{00000000-0005-0000-0000-000049500000}"/>
    <cellStyle name="Output 9 2 3 3 17 2" xfId="20673" xr:uid="{00000000-0005-0000-0000-00004A500000}"/>
    <cellStyle name="Output 9 2 3 3 18" xfId="20674" xr:uid="{00000000-0005-0000-0000-00004B500000}"/>
    <cellStyle name="Output 9 2 3 3 18 2" xfId="20675" xr:uid="{00000000-0005-0000-0000-00004C500000}"/>
    <cellStyle name="Output 9 2 3 3 19" xfId="20676" xr:uid="{00000000-0005-0000-0000-00004D500000}"/>
    <cellStyle name="Output 9 2 3 3 2" xfId="20677" xr:uid="{00000000-0005-0000-0000-00004E500000}"/>
    <cellStyle name="Output 9 2 3 3 2 2" xfId="20678" xr:uid="{00000000-0005-0000-0000-00004F500000}"/>
    <cellStyle name="Output 9 2 3 3 3" xfId="20679" xr:uid="{00000000-0005-0000-0000-000050500000}"/>
    <cellStyle name="Output 9 2 3 3 3 2" xfId="20680" xr:uid="{00000000-0005-0000-0000-000051500000}"/>
    <cellStyle name="Output 9 2 3 3 4" xfId="20681" xr:uid="{00000000-0005-0000-0000-000052500000}"/>
    <cellStyle name="Output 9 2 3 3 4 2" xfId="20682" xr:uid="{00000000-0005-0000-0000-000053500000}"/>
    <cellStyle name="Output 9 2 3 3 5" xfId="20683" xr:uid="{00000000-0005-0000-0000-000054500000}"/>
    <cellStyle name="Output 9 2 3 3 5 2" xfId="20684" xr:uid="{00000000-0005-0000-0000-000055500000}"/>
    <cellStyle name="Output 9 2 3 3 6" xfId="20685" xr:uid="{00000000-0005-0000-0000-000056500000}"/>
    <cellStyle name="Output 9 2 3 3 6 2" xfId="20686" xr:uid="{00000000-0005-0000-0000-000057500000}"/>
    <cellStyle name="Output 9 2 3 3 7" xfId="20687" xr:uid="{00000000-0005-0000-0000-000058500000}"/>
    <cellStyle name="Output 9 2 3 3 7 2" xfId="20688" xr:uid="{00000000-0005-0000-0000-000059500000}"/>
    <cellStyle name="Output 9 2 3 3 8" xfId="20689" xr:uid="{00000000-0005-0000-0000-00005A500000}"/>
    <cellStyle name="Output 9 2 3 3 8 2" xfId="20690" xr:uid="{00000000-0005-0000-0000-00005B500000}"/>
    <cellStyle name="Output 9 2 3 3 9" xfId="20691" xr:uid="{00000000-0005-0000-0000-00005C500000}"/>
    <cellStyle name="Output 9 2 3 3 9 2" xfId="20692" xr:uid="{00000000-0005-0000-0000-00005D500000}"/>
    <cellStyle name="Output 9 2 3 4" xfId="20693" xr:uid="{00000000-0005-0000-0000-00005E500000}"/>
    <cellStyle name="Output 9 2 3 4 10" xfId="20694" xr:uid="{00000000-0005-0000-0000-00005F500000}"/>
    <cellStyle name="Output 9 2 3 4 10 2" xfId="20695" xr:uid="{00000000-0005-0000-0000-000060500000}"/>
    <cellStyle name="Output 9 2 3 4 11" xfId="20696" xr:uid="{00000000-0005-0000-0000-000061500000}"/>
    <cellStyle name="Output 9 2 3 4 11 2" xfId="20697" xr:uid="{00000000-0005-0000-0000-000062500000}"/>
    <cellStyle name="Output 9 2 3 4 12" xfId="20698" xr:uid="{00000000-0005-0000-0000-000063500000}"/>
    <cellStyle name="Output 9 2 3 4 12 2" xfId="20699" xr:uid="{00000000-0005-0000-0000-000064500000}"/>
    <cellStyle name="Output 9 2 3 4 13" xfId="20700" xr:uid="{00000000-0005-0000-0000-000065500000}"/>
    <cellStyle name="Output 9 2 3 4 13 2" xfId="20701" xr:uid="{00000000-0005-0000-0000-000066500000}"/>
    <cellStyle name="Output 9 2 3 4 14" xfId="20702" xr:uid="{00000000-0005-0000-0000-000067500000}"/>
    <cellStyle name="Output 9 2 3 4 14 2" xfId="20703" xr:uid="{00000000-0005-0000-0000-000068500000}"/>
    <cellStyle name="Output 9 2 3 4 15" xfId="20704" xr:uid="{00000000-0005-0000-0000-000069500000}"/>
    <cellStyle name="Output 9 2 3 4 15 2" xfId="20705" xr:uid="{00000000-0005-0000-0000-00006A500000}"/>
    <cellStyle name="Output 9 2 3 4 16" xfId="20706" xr:uid="{00000000-0005-0000-0000-00006B500000}"/>
    <cellStyle name="Output 9 2 3 4 2" xfId="20707" xr:uid="{00000000-0005-0000-0000-00006C500000}"/>
    <cellStyle name="Output 9 2 3 4 2 2" xfId="20708" xr:uid="{00000000-0005-0000-0000-00006D500000}"/>
    <cellStyle name="Output 9 2 3 4 3" xfId="20709" xr:uid="{00000000-0005-0000-0000-00006E500000}"/>
    <cellStyle name="Output 9 2 3 4 3 2" xfId="20710" xr:uid="{00000000-0005-0000-0000-00006F500000}"/>
    <cellStyle name="Output 9 2 3 4 4" xfId="20711" xr:uid="{00000000-0005-0000-0000-000070500000}"/>
    <cellStyle name="Output 9 2 3 4 4 2" xfId="20712" xr:uid="{00000000-0005-0000-0000-000071500000}"/>
    <cellStyle name="Output 9 2 3 4 5" xfId="20713" xr:uid="{00000000-0005-0000-0000-000072500000}"/>
    <cellStyle name="Output 9 2 3 4 5 2" xfId="20714" xr:uid="{00000000-0005-0000-0000-000073500000}"/>
    <cellStyle name="Output 9 2 3 4 6" xfId="20715" xr:uid="{00000000-0005-0000-0000-000074500000}"/>
    <cellStyle name="Output 9 2 3 4 6 2" xfId="20716" xr:uid="{00000000-0005-0000-0000-000075500000}"/>
    <cellStyle name="Output 9 2 3 4 7" xfId="20717" xr:uid="{00000000-0005-0000-0000-000076500000}"/>
    <cellStyle name="Output 9 2 3 4 7 2" xfId="20718" xr:uid="{00000000-0005-0000-0000-000077500000}"/>
    <cellStyle name="Output 9 2 3 4 8" xfId="20719" xr:uid="{00000000-0005-0000-0000-000078500000}"/>
    <cellStyle name="Output 9 2 3 4 8 2" xfId="20720" xr:uid="{00000000-0005-0000-0000-000079500000}"/>
    <cellStyle name="Output 9 2 3 4 9" xfId="20721" xr:uid="{00000000-0005-0000-0000-00007A500000}"/>
    <cellStyle name="Output 9 2 3 4 9 2" xfId="20722" xr:uid="{00000000-0005-0000-0000-00007B500000}"/>
    <cellStyle name="Output 9 2 3 5" xfId="20723" xr:uid="{00000000-0005-0000-0000-00007C500000}"/>
    <cellStyle name="Output 9 2 3 5 10" xfId="20724" xr:uid="{00000000-0005-0000-0000-00007D500000}"/>
    <cellStyle name="Output 9 2 3 5 10 2" xfId="20725" xr:uid="{00000000-0005-0000-0000-00007E500000}"/>
    <cellStyle name="Output 9 2 3 5 11" xfId="20726" xr:uid="{00000000-0005-0000-0000-00007F500000}"/>
    <cellStyle name="Output 9 2 3 5 11 2" xfId="20727" xr:uid="{00000000-0005-0000-0000-000080500000}"/>
    <cellStyle name="Output 9 2 3 5 12" xfId="20728" xr:uid="{00000000-0005-0000-0000-000081500000}"/>
    <cellStyle name="Output 9 2 3 5 12 2" xfId="20729" xr:uid="{00000000-0005-0000-0000-000082500000}"/>
    <cellStyle name="Output 9 2 3 5 13" xfId="20730" xr:uid="{00000000-0005-0000-0000-000083500000}"/>
    <cellStyle name="Output 9 2 3 5 13 2" xfId="20731" xr:uid="{00000000-0005-0000-0000-000084500000}"/>
    <cellStyle name="Output 9 2 3 5 14" xfId="20732" xr:uid="{00000000-0005-0000-0000-000085500000}"/>
    <cellStyle name="Output 9 2 3 5 14 2" xfId="20733" xr:uid="{00000000-0005-0000-0000-000086500000}"/>
    <cellStyle name="Output 9 2 3 5 15" xfId="20734" xr:uid="{00000000-0005-0000-0000-000087500000}"/>
    <cellStyle name="Output 9 2 3 5 15 2" xfId="20735" xr:uid="{00000000-0005-0000-0000-000088500000}"/>
    <cellStyle name="Output 9 2 3 5 16" xfId="20736" xr:uid="{00000000-0005-0000-0000-000089500000}"/>
    <cellStyle name="Output 9 2 3 5 2" xfId="20737" xr:uid="{00000000-0005-0000-0000-00008A500000}"/>
    <cellStyle name="Output 9 2 3 5 2 2" xfId="20738" xr:uid="{00000000-0005-0000-0000-00008B500000}"/>
    <cellStyle name="Output 9 2 3 5 3" xfId="20739" xr:uid="{00000000-0005-0000-0000-00008C500000}"/>
    <cellStyle name="Output 9 2 3 5 3 2" xfId="20740" xr:uid="{00000000-0005-0000-0000-00008D500000}"/>
    <cellStyle name="Output 9 2 3 5 4" xfId="20741" xr:uid="{00000000-0005-0000-0000-00008E500000}"/>
    <cellStyle name="Output 9 2 3 5 4 2" xfId="20742" xr:uid="{00000000-0005-0000-0000-00008F500000}"/>
    <cellStyle name="Output 9 2 3 5 5" xfId="20743" xr:uid="{00000000-0005-0000-0000-000090500000}"/>
    <cellStyle name="Output 9 2 3 5 5 2" xfId="20744" xr:uid="{00000000-0005-0000-0000-000091500000}"/>
    <cellStyle name="Output 9 2 3 5 6" xfId="20745" xr:uid="{00000000-0005-0000-0000-000092500000}"/>
    <cellStyle name="Output 9 2 3 5 6 2" xfId="20746" xr:uid="{00000000-0005-0000-0000-000093500000}"/>
    <cellStyle name="Output 9 2 3 5 7" xfId="20747" xr:uid="{00000000-0005-0000-0000-000094500000}"/>
    <cellStyle name="Output 9 2 3 5 7 2" xfId="20748" xr:uid="{00000000-0005-0000-0000-000095500000}"/>
    <cellStyle name="Output 9 2 3 5 8" xfId="20749" xr:uid="{00000000-0005-0000-0000-000096500000}"/>
    <cellStyle name="Output 9 2 3 5 8 2" xfId="20750" xr:uid="{00000000-0005-0000-0000-000097500000}"/>
    <cellStyle name="Output 9 2 3 5 9" xfId="20751" xr:uid="{00000000-0005-0000-0000-000098500000}"/>
    <cellStyle name="Output 9 2 3 5 9 2" xfId="20752" xr:uid="{00000000-0005-0000-0000-000099500000}"/>
    <cellStyle name="Output 9 2 3 6" xfId="20753" xr:uid="{00000000-0005-0000-0000-00009A500000}"/>
    <cellStyle name="Output 9 2 3 6 10" xfId="20754" xr:uid="{00000000-0005-0000-0000-00009B500000}"/>
    <cellStyle name="Output 9 2 3 6 10 2" xfId="20755" xr:uid="{00000000-0005-0000-0000-00009C500000}"/>
    <cellStyle name="Output 9 2 3 6 11" xfId="20756" xr:uid="{00000000-0005-0000-0000-00009D500000}"/>
    <cellStyle name="Output 9 2 3 6 11 2" xfId="20757" xr:uid="{00000000-0005-0000-0000-00009E500000}"/>
    <cellStyle name="Output 9 2 3 6 12" xfId="20758" xr:uid="{00000000-0005-0000-0000-00009F500000}"/>
    <cellStyle name="Output 9 2 3 6 12 2" xfId="20759" xr:uid="{00000000-0005-0000-0000-0000A0500000}"/>
    <cellStyle name="Output 9 2 3 6 13" xfId="20760" xr:uid="{00000000-0005-0000-0000-0000A1500000}"/>
    <cellStyle name="Output 9 2 3 6 13 2" xfId="20761" xr:uid="{00000000-0005-0000-0000-0000A2500000}"/>
    <cellStyle name="Output 9 2 3 6 14" xfId="20762" xr:uid="{00000000-0005-0000-0000-0000A3500000}"/>
    <cellStyle name="Output 9 2 3 6 14 2" xfId="20763" xr:uid="{00000000-0005-0000-0000-0000A4500000}"/>
    <cellStyle name="Output 9 2 3 6 15" xfId="20764" xr:uid="{00000000-0005-0000-0000-0000A5500000}"/>
    <cellStyle name="Output 9 2 3 6 2" xfId="20765" xr:uid="{00000000-0005-0000-0000-0000A6500000}"/>
    <cellStyle name="Output 9 2 3 6 2 2" xfId="20766" xr:uid="{00000000-0005-0000-0000-0000A7500000}"/>
    <cellStyle name="Output 9 2 3 6 3" xfId="20767" xr:uid="{00000000-0005-0000-0000-0000A8500000}"/>
    <cellStyle name="Output 9 2 3 6 3 2" xfId="20768" xr:uid="{00000000-0005-0000-0000-0000A9500000}"/>
    <cellStyle name="Output 9 2 3 6 4" xfId="20769" xr:uid="{00000000-0005-0000-0000-0000AA500000}"/>
    <cellStyle name="Output 9 2 3 6 4 2" xfId="20770" xr:uid="{00000000-0005-0000-0000-0000AB500000}"/>
    <cellStyle name="Output 9 2 3 6 5" xfId="20771" xr:uid="{00000000-0005-0000-0000-0000AC500000}"/>
    <cellStyle name="Output 9 2 3 6 5 2" xfId="20772" xr:uid="{00000000-0005-0000-0000-0000AD500000}"/>
    <cellStyle name="Output 9 2 3 6 6" xfId="20773" xr:uid="{00000000-0005-0000-0000-0000AE500000}"/>
    <cellStyle name="Output 9 2 3 6 6 2" xfId="20774" xr:uid="{00000000-0005-0000-0000-0000AF500000}"/>
    <cellStyle name="Output 9 2 3 6 7" xfId="20775" xr:uid="{00000000-0005-0000-0000-0000B0500000}"/>
    <cellStyle name="Output 9 2 3 6 7 2" xfId="20776" xr:uid="{00000000-0005-0000-0000-0000B1500000}"/>
    <cellStyle name="Output 9 2 3 6 8" xfId="20777" xr:uid="{00000000-0005-0000-0000-0000B2500000}"/>
    <cellStyle name="Output 9 2 3 6 8 2" xfId="20778" xr:uid="{00000000-0005-0000-0000-0000B3500000}"/>
    <cellStyle name="Output 9 2 3 6 9" xfId="20779" xr:uid="{00000000-0005-0000-0000-0000B4500000}"/>
    <cellStyle name="Output 9 2 3 6 9 2" xfId="20780" xr:uid="{00000000-0005-0000-0000-0000B5500000}"/>
    <cellStyle name="Output 9 2 3 7" xfId="20781" xr:uid="{00000000-0005-0000-0000-0000B6500000}"/>
    <cellStyle name="Output 9 2 3 7 2" xfId="20782" xr:uid="{00000000-0005-0000-0000-0000B7500000}"/>
    <cellStyle name="Output 9 2 3 8" xfId="20783" xr:uid="{00000000-0005-0000-0000-0000B8500000}"/>
    <cellStyle name="Output 9 2 3 8 2" xfId="20784" xr:uid="{00000000-0005-0000-0000-0000B9500000}"/>
    <cellStyle name="Output 9 2 3 9" xfId="20785" xr:uid="{00000000-0005-0000-0000-0000BA500000}"/>
    <cellStyle name="Output 9 2 3 9 2" xfId="20786" xr:uid="{00000000-0005-0000-0000-0000BB500000}"/>
    <cellStyle name="Output 9 2 4" xfId="20787" xr:uid="{00000000-0005-0000-0000-0000BC500000}"/>
    <cellStyle name="Output 9 2 4 10" xfId="20788" xr:uid="{00000000-0005-0000-0000-0000BD500000}"/>
    <cellStyle name="Output 9 2 4 10 2" xfId="20789" xr:uid="{00000000-0005-0000-0000-0000BE500000}"/>
    <cellStyle name="Output 9 2 4 11" xfId="20790" xr:uid="{00000000-0005-0000-0000-0000BF500000}"/>
    <cellStyle name="Output 9 2 4 11 2" xfId="20791" xr:uid="{00000000-0005-0000-0000-0000C0500000}"/>
    <cellStyle name="Output 9 2 4 12" xfId="20792" xr:uid="{00000000-0005-0000-0000-0000C1500000}"/>
    <cellStyle name="Output 9 2 4 12 2" xfId="20793" xr:uid="{00000000-0005-0000-0000-0000C2500000}"/>
    <cellStyle name="Output 9 2 4 13" xfId="20794" xr:uid="{00000000-0005-0000-0000-0000C3500000}"/>
    <cellStyle name="Output 9 2 4 13 2" xfId="20795" xr:uid="{00000000-0005-0000-0000-0000C4500000}"/>
    <cellStyle name="Output 9 2 4 14" xfId="20796" xr:uid="{00000000-0005-0000-0000-0000C5500000}"/>
    <cellStyle name="Output 9 2 4 14 2" xfId="20797" xr:uid="{00000000-0005-0000-0000-0000C6500000}"/>
    <cellStyle name="Output 9 2 4 15" xfId="20798" xr:uid="{00000000-0005-0000-0000-0000C7500000}"/>
    <cellStyle name="Output 9 2 4 15 2" xfId="20799" xr:uid="{00000000-0005-0000-0000-0000C8500000}"/>
    <cellStyle name="Output 9 2 4 16" xfId="20800" xr:uid="{00000000-0005-0000-0000-0000C9500000}"/>
    <cellStyle name="Output 9 2 4 16 2" xfId="20801" xr:uid="{00000000-0005-0000-0000-0000CA500000}"/>
    <cellStyle name="Output 9 2 4 17" xfId="20802" xr:uid="{00000000-0005-0000-0000-0000CB500000}"/>
    <cellStyle name="Output 9 2 4 17 2" xfId="20803" xr:uid="{00000000-0005-0000-0000-0000CC500000}"/>
    <cellStyle name="Output 9 2 4 18" xfId="20804" xr:uid="{00000000-0005-0000-0000-0000CD500000}"/>
    <cellStyle name="Output 9 2 4 18 2" xfId="20805" xr:uid="{00000000-0005-0000-0000-0000CE500000}"/>
    <cellStyle name="Output 9 2 4 19" xfId="20806" xr:uid="{00000000-0005-0000-0000-0000CF500000}"/>
    <cellStyle name="Output 9 2 4 19 2" xfId="20807" xr:uid="{00000000-0005-0000-0000-0000D0500000}"/>
    <cellStyle name="Output 9 2 4 2" xfId="20808" xr:uid="{00000000-0005-0000-0000-0000D1500000}"/>
    <cellStyle name="Output 9 2 4 2 10" xfId="20809" xr:uid="{00000000-0005-0000-0000-0000D2500000}"/>
    <cellStyle name="Output 9 2 4 2 10 2" xfId="20810" xr:uid="{00000000-0005-0000-0000-0000D3500000}"/>
    <cellStyle name="Output 9 2 4 2 11" xfId="20811" xr:uid="{00000000-0005-0000-0000-0000D4500000}"/>
    <cellStyle name="Output 9 2 4 2 11 2" xfId="20812" xr:uid="{00000000-0005-0000-0000-0000D5500000}"/>
    <cellStyle name="Output 9 2 4 2 12" xfId="20813" xr:uid="{00000000-0005-0000-0000-0000D6500000}"/>
    <cellStyle name="Output 9 2 4 2 12 2" xfId="20814" xr:uid="{00000000-0005-0000-0000-0000D7500000}"/>
    <cellStyle name="Output 9 2 4 2 13" xfId="20815" xr:uid="{00000000-0005-0000-0000-0000D8500000}"/>
    <cellStyle name="Output 9 2 4 2 13 2" xfId="20816" xr:uid="{00000000-0005-0000-0000-0000D9500000}"/>
    <cellStyle name="Output 9 2 4 2 14" xfId="20817" xr:uid="{00000000-0005-0000-0000-0000DA500000}"/>
    <cellStyle name="Output 9 2 4 2 14 2" xfId="20818" xr:uid="{00000000-0005-0000-0000-0000DB500000}"/>
    <cellStyle name="Output 9 2 4 2 15" xfId="20819" xr:uid="{00000000-0005-0000-0000-0000DC500000}"/>
    <cellStyle name="Output 9 2 4 2 15 2" xfId="20820" xr:uid="{00000000-0005-0000-0000-0000DD500000}"/>
    <cellStyle name="Output 9 2 4 2 16" xfId="20821" xr:uid="{00000000-0005-0000-0000-0000DE500000}"/>
    <cellStyle name="Output 9 2 4 2 16 2" xfId="20822" xr:uid="{00000000-0005-0000-0000-0000DF500000}"/>
    <cellStyle name="Output 9 2 4 2 17" xfId="20823" xr:uid="{00000000-0005-0000-0000-0000E0500000}"/>
    <cellStyle name="Output 9 2 4 2 17 2" xfId="20824" xr:uid="{00000000-0005-0000-0000-0000E1500000}"/>
    <cellStyle name="Output 9 2 4 2 18" xfId="20825" xr:uid="{00000000-0005-0000-0000-0000E2500000}"/>
    <cellStyle name="Output 9 2 4 2 18 2" xfId="20826" xr:uid="{00000000-0005-0000-0000-0000E3500000}"/>
    <cellStyle name="Output 9 2 4 2 19" xfId="20827" xr:uid="{00000000-0005-0000-0000-0000E4500000}"/>
    <cellStyle name="Output 9 2 4 2 2" xfId="20828" xr:uid="{00000000-0005-0000-0000-0000E5500000}"/>
    <cellStyle name="Output 9 2 4 2 2 2" xfId="20829" xr:uid="{00000000-0005-0000-0000-0000E6500000}"/>
    <cellStyle name="Output 9 2 4 2 3" xfId="20830" xr:uid="{00000000-0005-0000-0000-0000E7500000}"/>
    <cellStyle name="Output 9 2 4 2 3 2" xfId="20831" xr:uid="{00000000-0005-0000-0000-0000E8500000}"/>
    <cellStyle name="Output 9 2 4 2 4" xfId="20832" xr:uid="{00000000-0005-0000-0000-0000E9500000}"/>
    <cellStyle name="Output 9 2 4 2 4 2" xfId="20833" xr:uid="{00000000-0005-0000-0000-0000EA500000}"/>
    <cellStyle name="Output 9 2 4 2 5" xfId="20834" xr:uid="{00000000-0005-0000-0000-0000EB500000}"/>
    <cellStyle name="Output 9 2 4 2 5 2" xfId="20835" xr:uid="{00000000-0005-0000-0000-0000EC500000}"/>
    <cellStyle name="Output 9 2 4 2 6" xfId="20836" xr:uid="{00000000-0005-0000-0000-0000ED500000}"/>
    <cellStyle name="Output 9 2 4 2 6 2" xfId="20837" xr:uid="{00000000-0005-0000-0000-0000EE500000}"/>
    <cellStyle name="Output 9 2 4 2 7" xfId="20838" xr:uid="{00000000-0005-0000-0000-0000EF500000}"/>
    <cellStyle name="Output 9 2 4 2 7 2" xfId="20839" xr:uid="{00000000-0005-0000-0000-0000F0500000}"/>
    <cellStyle name="Output 9 2 4 2 8" xfId="20840" xr:uid="{00000000-0005-0000-0000-0000F1500000}"/>
    <cellStyle name="Output 9 2 4 2 8 2" xfId="20841" xr:uid="{00000000-0005-0000-0000-0000F2500000}"/>
    <cellStyle name="Output 9 2 4 2 9" xfId="20842" xr:uid="{00000000-0005-0000-0000-0000F3500000}"/>
    <cellStyle name="Output 9 2 4 2 9 2" xfId="20843" xr:uid="{00000000-0005-0000-0000-0000F4500000}"/>
    <cellStyle name="Output 9 2 4 20" xfId="20844" xr:uid="{00000000-0005-0000-0000-0000F5500000}"/>
    <cellStyle name="Output 9 2 4 3" xfId="20845" xr:uid="{00000000-0005-0000-0000-0000F6500000}"/>
    <cellStyle name="Output 9 2 4 3 10" xfId="20846" xr:uid="{00000000-0005-0000-0000-0000F7500000}"/>
    <cellStyle name="Output 9 2 4 3 10 2" xfId="20847" xr:uid="{00000000-0005-0000-0000-0000F8500000}"/>
    <cellStyle name="Output 9 2 4 3 11" xfId="20848" xr:uid="{00000000-0005-0000-0000-0000F9500000}"/>
    <cellStyle name="Output 9 2 4 3 11 2" xfId="20849" xr:uid="{00000000-0005-0000-0000-0000FA500000}"/>
    <cellStyle name="Output 9 2 4 3 12" xfId="20850" xr:uid="{00000000-0005-0000-0000-0000FB500000}"/>
    <cellStyle name="Output 9 2 4 3 12 2" xfId="20851" xr:uid="{00000000-0005-0000-0000-0000FC500000}"/>
    <cellStyle name="Output 9 2 4 3 13" xfId="20852" xr:uid="{00000000-0005-0000-0000-0000FD500000}"/>
    <cellStyle name="Output 9 2 4 3 13 2" xfId="20853" xr:uid="{00000000-0005-0000-0000-0000FE500000}"/>
    <cellStyle name="Output 9 2 4 3 14" xfId="20854" xr:uid="{00000000-0005-0000-0000-0000FF500000}"/>
    <cellStyle name="Output 9 2 4 3 14 2" xfId="20855" xr:uid="{00000000-0005-0000-0000-000000510000}"/>
    <cellStyle name="Output 9 2 4 3 15" xfId="20856" xr:uid="{00000000-0005-0000-0000-000001510000}"/>
    <cellStyle name="Output 9 2 4 3 15 2" xfId="20857" xr:uid="{00000000-0005-0000-0000-000002510000}"/>
    <cellStyle name="Output 9 2 4 3 16" xfId="20858" xr:uid="{00000000-0005-0000-0000-000003510000}"/>
    <cellStyle name="Output 9 2 4 3 16 2" xfId="20859" xr:uid="{00000000-0005-0000-0000-000004510000}"/>
    <cellStyle name="Output 9 2 4 3 17" xfId="20860" xr:uid="{00000000-0005-0000-0000-000005510000}"/>
    <cellStyle name="Output 9 2 4 3 17 2" xfId="20861" xr:uid="{00000000-0005-0000-0000-000006510000}"/>
    <cellStyle name="Output 9 2 4 3 18" xfId="20862" xr:uid="{00000000-0005-0000-0000-000007510000}"/>
    <cellStyle name="Output 9 2 4 3 2" xfId="20863" xr:uid="{00000000-0005-0000-0000-000008510000}"/>
    <cellStyle name="Output 9 2 4 3 2 2" xfId="20864" xr:uid="{00000000-0005-0000-0000-000009510000}"/>
    <cellStyle name="Output 9 2 4 3 3" xfId="20865" xr:uid="{00000000-0005-0000-0000-00000A510000}"/>
    <cellStyle name="Output 9 2 4 3 3 2" xfId="20866" xr:uid="{00000000-0005-0000-0000-00000B510000}"/>
    <cellStyle name="Output 9 2 4 3 4" xfId="20867" xr:uid="{00000000-0005-0000-0000-00000C510000}"/>
    <cellStyle name="Output 9 2 4 3 4 2" xfId="20868" xr:uid="{00000000-0005-0000-0000-00000D510000}"/>
    <cellStyle name="Output 9 2 4 3 5" xfId="20869" xr:uid="{00000000-0005-0000-0000-00000E510000}"/>
    <cellStyle name="Output 9 2 4 3 5 2" xfId="20870" xr:uid="{00000000-0005-0000-0000-00000F510000}"/>
    <cellStyle name="Output 9 2 4 3 6" xfId="20871" xr:uid="{00000000-0005-0000-0000-000010510000}"/>
    <cellStyle name="Output 9 2 4 3 6 2" xfId="20872" xr:uid="{00000000-0005-0000-0000-000011510000}"/>
    <cellStyle name="Output 9 2 4 3 7" xfId="20873" xr:uid="{00000000-0005-0000-0000-000012510000}"/>
    <cellStyle name="Output 9 2 4 3 7 2" xfId="20874" xr:uid="{00000000-0005-0000-0000-000013510000}"/>
    <cellStyle name="Output 9 2 4 3 8" xfId="20875" xr:uid="{00000000-0005-0000-0000-000014510000}"/>
    <cellStyle name="Output 9 2 4 3 8 2" xfId="20876" xr:uid="{00000000-0005-0000-0000-000015510000}"/>
    <cellStyle name="Output 9 2 4 3 9" xfId="20877" xr:uid="{00000000-0005-0000-0000-000016510000}"/>
    <cellStyle name="Output 9 2 4 3 9 2" xfId="20878" xr:uid="{00000000-0005-0000-0000-000017510000}"/>
    <cellStyle name="Output 9 2 4 4" xfId="20879" xr:uid="{00000000-0005-0000-0000-000018510000}"/>
    <cellStyle name="Output 9 2 4 4 10" xfId="20880" xr:uid="{00000000-0005-0000-0000-000019510000}"/>
    <cellStyle name="Output 9 2 4 4 10 2" xfId="20881" xr:uid="{00000000-0005-0000-0000-00001A510000}"/>
    <cellStyle name="Output 9 2 4 4 11" xfId="20882" xr:uid="{00000000-0005-0000-0000-00001B510000}"/>
    <cellStyle name="Output 9 2 4 4 11 2" xfId="20883" xr:uid="{00000000-0005-0000-0000-00001C510000}"/>
    <cellStyle name="Output 9 2 4 4 12" xfId="20884" xr:uid="{00000000-0005-0000-0000-00001D510000}"/>
    <cellStyle name="Output 9 2 4 4 12 2" xfId="20885" xr:uid="{00000000-0005-0000-0000-00001E510000}"/>
    <cellStyle name="Output 9 2 4 4 13" xfId="20886" xr:uid="{00000000-0005-0000-0000-00001F510000}"/>
    <cellStyle name="Output 9 2 4 4 13 2" xfId="20887" xr:uid="{00000000-0005-0000-0000-000020510000}"/>
    <cellStyle name="Output 9 2 4 4 14" xfId="20888" xr:uid="{00000000-0005-0000-0000-000021510000}"/>
    <cellStyle name="Output 9 2 4 4 14 2" xfId="20889" xr:uid="{00000000-0005-0000-0000-000022510000}"/>
    <cellStyle name="Output 9 2 4 4 15" xfId="20890" xr:uid="{00000000-0005-0000-0000-000023510000}"/>
    <cellStyle name="Output 9 2 4 4 15 2" xfId="20891" xr:uid="{00000000-0005-0000-0000-000024510000}"/>
    <cellStyle name="Output 9 2 4 4 16" xfId="20892" xr:uid="{00000000-0005-0000-0000-000025510000}"/>
    <cellStyle name="Output 9 2 4 4 2" xfId="20893" xr:uid="{00000000-0005-0000-0000-000026510000}"/>
    <cellStyle name="Output 9 2 4 4 2 2" xfId="20894" xr:uid="{00000000-0005-0000-0000-000027510000}"/>
    <cellStyle name="Output 9 2 4 4 3" xfId="20895" xr:uid="{00000000-0005-0000-0000-000028510000}"/>
    <cellStyle name="Output 9 2 4 4 3 2" xfId="20896" xr:uid="{00000000-0005-0000-0000-000029510000}"/>
    <cellStyle name="Output 9 2 4 4 4" xfId="20897" xr:uid="{00000000-0005-0000-0000-00002A510000}"/>
    <cellStyle name="Output 9 2 4 4 4 2" xfId="20898" xr:uid="{00000000-0005-0000-0000-00002B510000}"/>
    <cellStyle name="Output 9 2 4 4 5" xfId="20899" xr:uid="{00000000-0005-0000-0000-00002C510000}"/>
    <cellStyle name="Output 9 2 4 4 5 2" xfId="20900" xr:uid="{00000000-0005-0000-0000-00002D510000}"/>
    <cellStyle name="Output 9 2 4 4 6" xfId="20901" xr:uid="{00000000-0005-0000-0000-00002E510000}"/>
    <cellStyle name="Output 9 2 4 4 6 2" xfId="20902" xr:uid="{00000000-0005-0000-0000-00002F510000}"/>
    <cellStyle name="Output 9 2 4 4 7" xfId="20903" xr:uid="{00000000-0005-0000-0000-000030510000}"/>
    <cellStyle name="Output 9 2 4 4 7 2" xfId="20904" xr:uid="{00000000-0005-0000-0000-000031510000}"/>
    <cellStyle name="Output 9 2 4 4 8" xfId="20905" xr:uid="{00000000-0005-0000-0000-000032510000}"/>
    <cellStyle name="Output 9 2 4 4 8 2" xfId="20906" xr:uid="{00000000-0005-0000-0000-000033510000}"/>
    <cellStyle name="Output 9 2 4 4 9" xfId="20907" xr:uid="{00000000-0005-0000-0000-000034510000}"/>
    <cellStyle name="Output 9 2 4 4 9 2" xfId="20908" xr:uid="{00000000-0005-0000-0000-000035510000}"/>
    <cellStyle name="Output 9 2 4 5" xfId="20909" xr:uid="{00000000-0005-0000-0000-000036510000}"/>
    <cellStyle name="Output 9 2 4 5 10" xfId="20910" xr:uid="{00000000-0005-0000-0000-000037510000}"/>
    <cellStyle name="Output 9 2 4 5 10 2" xfId="20911" xr:uid="{00000000-0005-0000-0000-000038510000}"/>
    <cellStyle name="Output 9 2 4 5 11" xfId="20912" xr:uid="{00000000-0005-0000-0000-000039510000}"/>
    <cellStyle name="Output 9 2 4 5 11 2" xfId="20913" xr:uid="{00000000-0005-0000-0000-00003A510000}"/>
    <cellStyle name="Output 9 2 4 5 12" xfId="20914" xr:uid="{00000000-0005-0000-0000-00003B510000}"/>
    <cellStyle name="Output 9 2 4 5 12 2" xfId="20915" xr:uid="{00000000-0005-0000-0000-00003C510000}"/>
    <cellStyle name="Output 9 2 4 5 13" xfId="20916" xr:uid="{00000000-0005-0000-0000-00003D510000}"/>
    <cellStyle name="Output 9 2 4 5 13 2" xfId="20917" xr:uid="{00000000-0005-0000-0000-00003E510000}"/>
    <cellStyle name="Output 9 2 4 5 14" xfId="20918" xr:uid="{00000000-0005-0000-0000-00003F510000}"/>
    <cellStyle name="Output 9 2 4 5 14 2" xfId="20919" xr:uid="{00000000-0005-0000-0000-000040510000}"/>
    <cellStyle name="Output 9 2 4 5 15" xfId="20920" xr:uid="{00000000-0005-0000-0000-000041510000}"/>
    <cellStyle name="Output 9 2 4 5 15 2" xfId="20921" xr:uid="{00000000-0005-0000-0000-000042510000}"/>
    <cellStyle name="Output 9 2 4 5 16" xfId="20922" xr:uid="{00000000-0005-0000-0000-000043510000}"/>
    <cellStyle name="Output 9 2 4 5 2" xfId="20923" xr:uid="{00000000-0005-0000-0000-000044510000}"/>
    <cellStyle name="Output 9 2 4 5 2 2" xfId="20924" xr:uid="{00000000-0005-0000-0000-000045510000}"/>
    <cellStyle name="Output 9 2 4 5 3" xfId="20925" xr:uid="{00000000-0005-0000-0000-000046510000}"/>
    <cellStyle name="Output 9 2 4 5 3 2" xfId="20926" xr:uid="{00000000-0005-0000-0000-000047510000}"/>
    <cellStyle name="Output 9 2 4 5 4" xfId="20927" xr:uid="{00000000-0005-0000-0000-000048510000}"/>
    <cellStyle name="Output 9 2 4 5 4 2" xfId="20928" xr:uid="{00000000-0005-0000-0000-000049510000}"/>
    <cellStyle name="Output 9 2 4 5 5" xfId="20929" xr:uid="{00000000-0005-0000-0000-00004A510000}"/>
    <cellStyle name="Output 9 2 4 5 5 2" xfId="20930" xr:uid="{00000000-0005-0000-0000-00004B510000}"/>
    <cellStyle name="Output 9 2 4 5 6" xfId="20931" xr:uid="{00000000-0005-0000-0000-00004C510000}"/>
    <cellStyle name="Output 9 2 4 5 6 2" xfId="20932" xr:uid="{00000000-0005-0000-0000-00004D510000}"/>
    <cellStyle name="Output 9 2 4 5 7" xfId="20933" xr:uid="{00000000-0005-0000-0000-00004E510000}"/>
    <cellStyle name="Output 9 2 4 5 7 2" xfId="20934" xr:uid="{00000000-0005-0000-0000-00004F510000}"/>
    <cellStyle name="Output 9 2 4 5 8" xfId="20935" xr:uid="{00000000-0005-0000-0000-000050510000}"/>
    <cellStyle name="Output 9 2 4 5 8 2" xfId="20936" xr:uid="{00000000-0005-0000-0000-000051510000}"/>
    <cellStyle name="Output 9 2 4 5 9" xfId="20937" xr:uid="{00000000-0005-0000-0000-000052510000}"/>
    <cellStyle name="Output 9 2 4 5 9 2" xfId="20938" xr:uid="{00000000-0005-0000-0000-000053510000}"/>
    <cellStyle name="Output 9 2 4 6" xfId="20939" xr:uid="{00000000-0005-0000-0000-000054510000}"/>
    <cellStyle name="Output 9 2 4 6 10" xfId="20940" xr:uid="{00000000-0005-0000-0000-000055510000}"/>
    <cellStyle name="Output 9 2 4 6 10 2" xfId="20941" xr:uid="{00000000-0005-0000-0000-000056510000}"/>
    <cellStyle name="Output 9 2 4 6 11" xfId="20942" xr:uid="{00000000-0005-0000-0000-000057510000}"/>
    <cellStyle name="Output 9 2 4 6 11 2" xfId="20943" xr:uid="{00000000-0005-0000-0000-000058510000}"/>
    <cellStyle name="Output 9 2 4 6 12" xfId="20944" xr:uid="{00000000-0005-0000-0000-000059510000}"/>
    <cellStyle name="Output 9 2 4 6 12 2" xfId="20945" xr:uid="{00000000-0005-0000-0000-00005A510000}"/>
    <cellStyle name="Output 9 2 4 6 13" xfId="20946" xr:uid="{00000000-0005-0000-0000-00005B510000}"/>
    <cellStyle name="Output 9 2 4 6 13 2" xfId="20947" xr:uid="{00000000-0005-0000-0000-00005C510000}"/>
    <cellStyle name="Output 9 2 4 6 14" xfId="20948" xr:uid="{00000000-0005-0000-0000-00005D510000}"/>
    <cellStyle name="Output 9 2 4 6 14 2" xfId="20949" xr:uid="{00000000-0005-0000-0000-00005E510000}"/>
    <cellStyle name="Output 9 2 4 6 15" xfId="20950" xr:uid="{00000000-0005-0000-0000-00005F510000}"/>
    <cellStyle name="Output 9 2 4 6 2" xfId="20951" xr:uid="{00000000-0005-0000-0000-000060510000}"/>
    <cellStyle name="Output 9 2 4 6 2 2" xfId="20952" xr:uid="{00000000-0005-0000-0000-000061510000}"/>
    <cellStyle name="Output 9 2 4 6 3" xfId="20953" xr:uid="{00000000-0005-0000-0000-000062510000}"/>
    <cellStyle name="Output 9 2 4 6 3 2" xfId="20954" xr:uid="{00000000-0005-0000-0000-000063510000}"/>
    <cellStyle name="Output 9 2 4 6 4" xfId="20955" xr:uid="{00000000-0005-0000-0000-000064510000}"/>
    <cellStyle name="Output 9 2 4 6 4 2" xfId="20956" xr:uid="{00000000-0005-0000-0000-000065510000}"/>
    <cellStyle name="Output 9 2 4 6 5" xfId="20957" xr:uid="{00000000-0005-0000-0000-000066510000}"/>
    <cellStyle name="Output 9 2 4 6 5 2" xfId="20958" xr:uid="{00000000-0005-0000-0000-000067510000}"/>
    <cellStyle name="Output 9 2 4 6 6" xfId="20959" xr:uid="{00000000-0005-0000-0000-000068510000}"/>
    <cellStyle name="Output 9 2 4 6 6 2" xfId="20960" xr:uid="{00000000-0005-0000-0000-000069510000}"/>
    <cellStyle name="Output 9 2 4 6 7" xfId="20961" xr:uid="{00000000-0005-0000-0000-00006A510000}"/>
    <cellStyle name="Output 9 2 4 6 7 2" xfId="20962" xr:uid="{00000000-0005-0000-0000-00006B510000}"/>
    <cellStyle name="Output 9 2 4 6 8" xfId="20963" xr:uid="{00000000-0005-0000-0000-00006C510000}"/>
    <cellStyle name="Output 9 2 4 6 8 2" xfId="20964" xr:uid="{00000000-0005-0000-0000-00006D510000}"/>
    <cellStyle name="Output 9 2 4 6 9" xfId="20965" xr:uid="{00000000-0005-0000-0000-00006E510000}"/>
    <cellStyle name="Output 9 2 4 6 9 2" xfId="20966" xr:uid="{00000000-0005-0000-0000-00006F510000}"/>
    <cellStyle name="Output 9 2 4 7" xfId="20967" xr:uid="{00000000-0005-0000-0000-000070510000}"/>
    <cellStyle name="Output 9 2 4 7 2" xfId="20968" xr:uid="{00000000-0005-0000-0000-000071510000}"/>
    <cellStyle name="Output 9 2 4 8" xfId="20969" xr:uid="{00000000-0005-0000-0000-000072510000}"/>
    <cellStyle name="Output 9 2 4 8 2" xfId="20970" xr:uid="{00000000-0005-0000-0000-000073510000}"/>
    <cellStyle name="Output 9 2 4 9" xfId="20971" xr:uid="{00000000-0005-0000-0000-000074510000}"/>
    <cellStyle name="Output 9 2 4 9 2" xfId="20972" xr:uid="{00000000-0005-0000-0000-000075510000}"/>
    <cellStyle name="Output 9 2 5" xfId="20973" xr:uid="{00000000-0005-0000-0000-000076510000}"/>
    <cellStyle name="Output 9 2 5 10" xfId="20974" xr:uid="{00000000-0005-0000-0000-000077510000}"/>
    <cellStyle name="Output 9 2 5 10 2" xfId="20975" xr:uid="{00000000-0005-0000-0000-000078510000}"/>
    <cellStyle name="Output 9 2 5 11" xfId="20976" xr:uid="{00000000-0005-0000-0000-000079510000}"/>
    <cellStyle name="Output 9 2 5 11 2" xfId="20977" xr:uid="{00000000-0005-0000-0000-00007A510000}"/>
    <cellStyle name="Output 9 2 5 12" xfId="20978" xr:uid="{00000000-0005-0000-0000-00007B510000}"/>
    <cellStyle name="Output 9 2 5 12 2" xfId="20979" xr:uid="{00000000-0005-0000-0000-00007C510000}"/>
    <cellStyle name="Output 9 2 5 13" xfId="20980" xr:uid="{00000000-0005-0000-0000-00007D510000}"/>
    <cellStyle name="Output 9 2 5 13 2" xfId="20981" xr:uid="{00000000-0005-0000-0000-00007E510000}"/>
    <cellStyle name="Output 9 2 5 14" xfId="20982" xr:uid="{00000000-0005-0000-0000-00007F510000}"/>
    <cellStyle name="Output 9 2 5 14 2" xfId="20983" xr:uid="{00000000-0005-0000-0000-000080510000}"/>
    <cellStyle name="Output 9 2 5 15" xfId="20984" xr:uid="{00000000-0005-0000-0000-000081510000}"/>
    <cellStyle name="Output 9 2 5 15 2" xfId="20985" xr:uid="{00000000-0005-0000-0000-000082510000}"/>
    <cellStyle name="Output 9 2 5 16" xfId="20986" xr:uid="{00000000-0005-0000-0000-000083510000}"/>
    <cellStyle name="Output 9 2 5 16 2" xfId="20987" xr:uid="{00000000-0005-0000-0000-000084510000}"/>
    <cellStyle name="Output 9 2 5 17" xfId="20988" xr:uid="{00000000-0005-0000-0000-000085510000}"/>
    <cellStyle name="Output 9 2 5 17 2" xfId="20989" xr:uid="{00000000-0005-0000-0000-000086510000}"/>
    <cellStyle name="Output 9 2 5 18" xfId="20990" xr:uid="{00000000-0005-0000-0000-000087510000}"/>
    <cellStyle name="Output 9 2 5 18 2" xfId="20991" xr:uid="{00000000-0005-0000-0000-000088510000}"/>
    <cellStyle name="Output 9 2 5 19" xfId="20992" xr:uid="{00000000-0005-0000-0000-000089510000}"/>
    <cellStyle name="Output 9 2 5 2" xfId="20993" xr:uid="{00000000-0005-0000-0000-00008A510000}"/>
    <cellStyle name="Output 9 2 5 2 10" xfId="20994" xr:uid="{00000000-0005-0000-0000-00008B510000}"/>
    <cellStyle name="Output 9 2 5 2 10 2" xfId="20995" xr:uid="{00000000-0005-0000-0000-00008C510000}"/>
    <cellStyle name="Output 9 2 5 2 11" xfId="20996" xr:uid="{00000000-0005-0000-0000-00008D510000}"/>
    <cellStyle name="Output 9 2 5 2 11 2" xfId="20997" xr:uid="{00000000-0005-0000-0000-00008E510000}"/>
    <cellStyle name="Output 9 2 5 2 12" xfId="20998" xr:uid="{00000000-0005-0000-0000-00008F510000}"/>
    <cellStyle name="Output 9 2 5 2 12 2" xfId="20999" xr:uid="{00000000-0005-0000-0000-000090510000}"/>
    <cellStyle name="Output 9 2 5 2 13" xfId="21000" xr:uid="{00000000-0005-0000-0000-000091510000}"/>
    <cellStyle name="Output 9 2 5 2 13 2" xfId="21001" xr:uid="{00000000-0005-0000-0000-000092510000}"/>
    <cellStyle name="Output 9 2 5 2 14" xfId="21002" xr:uid="{00000000-0005-0000-0000-000093510000}"/>
    <cellStyle name="Output 9 2 5 2 14 2" xfId="21003" xr:uid="{00000000-0005-0000-0000-000094510000}"/>
    <cellStyle name="Output 9 2 5 2 15" xfId="21004" xr:uid="{00000000-0005-0000-0000-000095510000}"/>
    <cellStyle name="Output 9 2 5 2 15 2" xfId="21005" xr:uid="{00000000-0005-0000-0000-000096510000}"/>
    <cellStyle name="Output 9 2 5 2 16" xfId="21006" xr:uid="{00000000-0005-0000-0000-000097510000}"/>
    <cellStyle name="Output 9 2 5 2 16 2" xfId="21007" xr:uid="{00000000-0005-0000-0000-000098510000}"/>
    <cellStyle name="Output 9 2 5 2 17" xfId="21008" xr:uid="{00000000-0005-0000-0000-000099510000}"/>
    <cellStyle name="Output 9 2 5 2 17 2" xfId="21009" xr:uid="{00000000-0005-0000-0000-00009A510000}"/>
    <cellStyle name="Output 9 2 5 2 18" xfId="21010" xr:uid="{00000000-0005-0000-0000-00009B510000}"/>
    <cellStyle name="Output 9 2 5 2 2" xfId="21011" xr:uid="{00000000-0005-0000-0000-00009C510000}"/>
    <cellStyle name="Output 9 2 5 2 2 2" xfId="21012" xr:uid="{00000000-0005-0000-0000-00009D510000}"/>
    <cellStyle name="Output 9 2 5 2 3" xfId="21013" xr:uid="{00000000-0005-0000-0000-00009E510000}"/>
    <cellStyle name="Output 9 2 5 2 3 2" xfId="21014" xr:uid="{00000000-0005-0000-0000-00009F510000}"/>
    <cellStyle name="Output 9 2 5 2 4" xfId="21015" xr:uid="{00000000-0005-0000-0000-0000A0510000}"/>
    <cellStyle name="Output 9 2 5 2 4 2" xfId="21016" xr:uid="{00000000-0005-0000-0000-0000A1510000}"/>
    <cellStyle name="Output 9 2 5 2 5" xfId="21017" xr:uid="{00000000-0005-0000-0000-0000A2510000}"/>
    <cellStyle name="Output 9 2 5 2 5 2" xfId="21018" xr:uid="{00000000-0005-0000-0000-0000A3510000}"/>
    <cellStyle name="Output 9 2 5 2 6" xfId="21019" xr:uid="{00000000-0005-0000-0000-0000A4510000}"/>
    <cellStyle name="Output 9 2 5 2 6 2" xfId="21020" xr:uid="{00000000-0005-0000-0000-0000A5510000}"/>
    <cellStyle name="Output 9 2 5 2 7" xfId="21021" xr:uid="{00000000-0005-0000-0000-0000A6510000}"/>
    <cellStyle name="Output 9 2 5 2 7 2" xfId="21022" xr:uid="{00000000-0005-0000-0000-0000A7510000}"/>
    <cellStyle name="Output 9 2 5 2 8" xfId="21023" xr:uid="{00000000-0005-0000-0000-0000A8510000}"/>
    <cellStyle name="Output 9 2 5 2 8 2" xfId="21024" xr:uid="{00000000-0005-0000-0000-0000A9510000}"/>
    <cellStyle name="Output 9 2 5 2 9" xfId="21025" xr:uid="{00000000-0005-0000-0000-0000AA510000}"/>
    <cellStyle name="Output 9 2 5 2 9 2" xfId="21026" xr:uid="{00000000-0005-0000-0000-0000AB510000}"/>
    <cellStyle name="Output 9 2 5 3" xfId="21027" xr:uid="{00000000-0005-0000-0000-0000AC510000}"/>
    <cellStyle name="Output 9 2 5 3 10" xfId="21028" xr:uid="{00000000-0005-0000-0000-0000AD510000}"/>
    <cellStyle name="Output 9 2 5 3 10 2" xfId="21029" xr:uid="{00000000-0005-0000-0000-0000AE510000}"/>
    <cellStyle name="Output 9 2 5 3 11" xfId="21030" xr:uid="{00000000-0005-0000-0000-0000AF510000}"/>
    <cellStyle name="Output 9 2 5 3 11 2" xfId="21031" xr:uid="{00000000-0005-0000-0000-0000B0510000}"/>
    <cellStyle name="Output 9 2 5 3 12" xfId="21032" xr:uid="{00000000-0005-0000-0000-0000B1510000}"/>
    <cellStyle name="Output 9 2 5 3 12 2" xfId="21033" xr:uid="{00000000-0005-0000-0000-0000B2510000}"/>
    <cellStyle name="Output 9 2 5 3 13" xfId="21034" xr:uid="{00000000-0005-0000-0000-0000B3510000}"/>
    <cellStyle name="Output 9 2 5 3 13 2" xfId="21035" xr:uid="{00000000-0005-0000-0000-0000B4510000}"/>
    <cellStyle name="Output 9 2 5 3 14" xfId="21036" xr:uid="{00000000-0005-0000-0000-0000B5510000}"/>
    <cellStyle name="Output 9 2 5 3 14 2" xfId="21037" xr:uid="{00000000-0005-0000-0000-0000B6510000}"/>
    <cellStyle name="Output 9 2 5 3 15" xfId="21038" xr:uid="{00000000-0005-0000-0000-0000B7510000}"/>
    <cellStyle name="Output 9 2 5 3 15 2" xfId="21039" xr:uid="{00000000-0005-0000-0000-0000B8510000}"/>
    <cellStyle name="Output 9 2 5 3 16" xfId="21040" xr:uid="{00000000-0005-0000-0000-0000B9510000}"/>
    <cellStyle name="Output 9 2 5 3 2" xfId="21041" xr:uid="{00000000-0005-0000-0000-0000BA510000}"/>
    <cellStyle name="Output 9 2 5 3 2 2" xfId="21042" xr:uid="{00000000-0005-0000-0000-0000BB510000}"/>
    <cellStyle name="Output 9 2 5 3 3" xfId="21043" xr:uid="{00000000-0005-0000-0000-0000BC510000}"/>
    <cellStyle name="Output 9 2 5 3 3 2" xfId="21044" xr:uid="{00000000-0005-0000-0000-0000BD510000}"/>
    <cellStyle name="Output 9 2 5 3 4" xfId="21045" xr:uid="{00000000-0005-0000-0000-0000BE510000}"/>
    <cellStyle name="Output 9 2 5 3 4 2" xfId="21046" xr:uid="{00000000-0005-0000-0000-0000BF510000}"/>
    <cellStyle name="Output 9 2 5 3 5" xfId="21047" xr:uid="{00000000-0005-0000-0000-0000C0510000}"/>
    <cellStyle name="Output 9 2 5 3 5 2" xfId="21048" xr:uid="{00000000-0005-0000-0000-0000C1510000}"/>
    <cellStyle name="Output 9 2 5 3 6" xfId="21049" xr:uid="{00000000-0005-0000-0000-0000C2510000}"/>
    <cellStyle name="Output 9 2 5 3 6 2" xfId="21050" xr:uid="{00000000-0005-0000-0000-0000C3510000}"/>
    <cellStyle name="Output 9 2 5 3 7" xfId="21051" xr:uid="{00000000-0005-0000-0000-0000C4510000}"/>
    <cellStyle name="Output 9 2 5 3 7 2" xfId="21052" xr:uid="{00000000-0005-0000-0000-0000C5510000}"/>
    <cellStyle name="Output 9 2 5 3 8" xfId="21053" xr:uid="{00000000-0005-0000-0000-0000C6510000}"/>
    <cellStyle name="Output 9 2 5 3 8 2" xfId="21054" xr:uid="{00000000-0005-0000-0000-0000C7510000}"/>
    <cellStyle name="Output 9 2 5 3 9" xfId="21055" xr:uid="{00000000-0005-0000-0000-0000C8510000}"/>
    <cellStyle name="Output 9 2 5 3 9 2" xfId="21056" xr:uid="{00000000-0005-0000-0000-0000C9510000}"/>
    <cellStyle name="Output 9 2 5 4" xfId="21057" xr:uid="{00000000-0005-0000-0000-0000CA510000}"/>
    <cellStyle name="Output 9 2 5 4 10" xfId="21058" xr:uid="{00000000-0005-0000-0000-0000CB510000}"/>
    <cellStyle name="Output 9 2 5 4 10 2" xfId="21059" xr:uid="{00000000-0005-0000-0000-0000CC510000}"/>
    <cellStyle name="Output 9 2 5 4 11" xfId="21060" xr:uid="{00000000-0005-0000-0000-0000CD510000}"/>
    <cellStyle name="Output 9 2 5 4 11 2" xfId="21061" xr:uid="{00000000-0005-0000-0000-0000CE510000}"/>
    <cellStyle name="Output 9 2 5 4 12" xfId="21062" xr:uid="{00000000-0005-0000-0000-0000CF510000}"/>
    <cellStyle name="Output 9 2 5 4 12 2" xfId="21063" xr:uid="{00000000-0005-0000-0000-0000D0510000}"/>
    <cellStyle name="Output 9 2 5 4 13" xfId="21064" xr:uid="{00000000-0005-0000-0000-0000D1510000}"/>
    <cellStyle name="Output 9 2 5 4 13 2" xfId="21065" xr:uid="{00000000-0005-0000-0000-0000D2510000}"/>
    <cellStyle name="Output 9 2 5 4 14" xfId="21066" xr:uid="{00000000-0005-0000-0000-0000D3510000}"/>
    <cellStyle name="Output 9 2 5 4 14 2" xfId="21067" xr:uid="{00000000-0005-0000-0000-0000D4510000}"/>
    <cellStyle name="Output 9 2 5 4 15" xfId="21068" xr:uid="{00000000-0005-0000-0000-0000D5510000}"/>
    <cellStyle name="Output 9 2 5 4 15 2" xfId="21069" xr:uid="{00000000-0005-0000-0000-0000D6510000}"/>
    <cellStyle name="Output 9 2 5 4 16" xfId="21070" xr:uid="{00000000-0005-0000-0000-0000D7510000}"/>
    <cellStyle name="Output 9 2 5 4 2" xfId="21071" xr:uid="{00000000-0005-0000-0000-0000D8510000}"/>
    <cellStyle name="Output 9 2 5 4 2 2" xfId="21072" xr:uid="{00000000-0005-0000-0000-0000D9510000}"/>
    <cellStyle name="Output 9 2 5 4 3" xfId="21073" xr:uid="{00000000-0005-0000-0000-0000DA510000}"/>
    <cellStyle name="Output 9 2 5 4 3 2" xfId="21074" xr:uid="{00000000-0005-0000-0000-0000DB510000}"/>
    <cellStyle name="Output 9 2 5 4 4" xfId="21075" xr:uid="{00000000-0005-0000-0000-0000DC510000}"/>
    <cellStyle name="Output 9 2 5 4 4 2" xfId="21076" xr:uid="{00000000-0005-0000-0000-0000DD510000}"/>
    <cellStyle name="Output 9 2 5 4 5" xfId="21077" xr:uid="{00000000-0005-0000-0000-0000DE510000}"/>
    <cellStyle name="Output 9 2 5 4 5 2" xfId="21078" xr:uid="{00000000-0005-0000-0000-0000DF510000}"/>
    <cellStyle name="Output 9 2 5 4 6" xfId="21079" xr:uid="{00000000-0005-0000-0000-0000E0510000}"/>
    <cellStyle name="Output 9 2 5 4 6 2" xfId="21080" xr:uid="{00000000-0005-0000-0000-0000E1510000}"/>
    <cellStyle name="Output 9 2 5 4 7" xfId="21081" xr:uid="{00000000-0005-0000-0000-0000E2510000}"/>
    <cellStyle name="Output 9 2 5 4 7 2" xfId="21082" xr:uid="{00000000-0005-0000-0000-0000E3510000}"/>
    <cellStyle name="Output 9 2 5 4 8" xfId="21083" xr:uid="{00000000-0005-0000-0000-0000E4510000}"/>
    <cellStyle name="Output 9 2 5 4 8 2" xfId="21084" xr:uid="{00000000-0005-0000-0000-0000E5510000}"/>
    <cellStyle name="Output 9 2 5 4 9" xfId="21085" xr:uid="{00000000-0005-0000-0000-0000E6510000}"/>
    <cellStyle name="Output 9 2 5 4 9 2" xfId="21086" xr:uid="{00000000-0005-0000-0000-0000E7510000}"/>
    <cellStyle name="Output 9 2 5 5" xfId="21087" xr:uid="{00000000-0005-0000-0000-0000E8510000}"/>
    <cellStyle name="Output 9 2 5 5 10" xfId="21088" xr:uid="{00000000-0005-0000-0000-0000E9510000}"/>
    <cellStyle name="Output 9 2 5 5 10 2" xfId="21089" xr:uid="{00000000-0005-0000-0000-0000EA510000}"/>
    <cellStyle name="Output 9 2 5 5 11" xfId="21090" xr:uid="{00000000-0005-0000-0000-0000EB510000}"/>
    <cellStyle name="Output 9 2 5 5 11 2" xfId="21091" xr:uid="{00000000-0005-0000-0000-0000EC510000}"/>
    <cellStyle name="Output 9 2 5 5 12" xfId="21092" xr:uid="{00000000-0005-0000-0000-0000ED510000}"/>
    <cellStyle name="Output 9 2 5 5 12 2" xfId="21093" xr:uid="{00000000-0005-0000-0000-0000EE510000}"/>
    <cellStyle name="Output 9 2 5 5 13" xfId="21094" xr:uid="{00000000-0005-0000-0000-0000EF510000}"/>
    <cellStyle name="Output 9 2 5 5 13 2" xfId="21095" xr:uid="{00000000-0005-0000-0000-0000F0510000}"/>
    <cellStyle name="Output 9 2 5 5 14" xfId="21096" xr:uid="{00000000-0005-0000-0000-0000F1510000}"/>
    <cellStyle name="Output 9 2 5 5 14 2" xfId="21097" xr:uid="{00000000-0005-0000-0000-0000F2510000}"/>
    <cellStyle name="Output 9 2 5 5 15" xfId="21098" xr:uid="{00000000-0005-0000-0000-0000F3510000}"/>
    <cellStyle name="Output 9 2 5 5 2" xfId="21099" xr:uid="{00000000-0005-0000-0000-0000F4510000}"/>
    <cellStyle name="Output 9 2 5 5 2 2" xfId="21100" xr:uid="{00000000-0005-0000-0000-0000F5510000}"/>
    <cellStyle name="Output 9 2 5 5 3" xfId="21101" xr:uid="{00000000-0005-0000-0000-0000F6510000}"/>
    <cellStyle name="Output 9 2 5 5 3 2" xfId="21102" xr:uid="{00000000-0005-0000-0000-0000F7510000}"/>
    <cellStyle name="Output 9 2 5 5 4" xfId="21103" xr:uid="{00000000-0005-0000-0000-0000F8510000}"/>
    <cellStyle name="Output 9 2 5 5 4 2" xfId="21104" xr:uid="{00000000-0005-0000-0000-0000F9510000}"/>
    <cellStyle name="Output 9 2 5 5 5" xfId="21105" xr:uid="{00000000-0005-0000-0000-0000FA510000}"/>
    <cellStyle name="Output 9 2 5 5 5 2" xfId="21106" xr:uid="{00000000-0005-0000-0000-0000FB510000}"/>
    <cellStyle name="Output 9 2 5 5 6" xfId="21107" xr:uid="{00000000-0005-0000-0000-0000FC510000}"/>
    <cellStyle name="Output 9 2 5 5 6 2" xfId="21108" xr:uid="{00000000-0005-0000-0000-0000FD510000}"/>
    <cellStyle name="Output 9 2 5 5 7" xfId="21109" xr:uid="{00000000-0005-0000-0000-0000FE510000}"/>
    <cellStyle name="Output 9 2 5 5 7 2" xfId="21110" xr:uid="{00000000-0005-0000-0000-0000FF510000}"/>
    <cellStyle name="Output 9 2 5 5 8" xfId="21111" xr:uid="{00000000-0005-0000-0000-000000520000}"/>
    <cellStyle name="Output 9 2 5 5 8 2" xfId="21112" xr:uid="{00000000-0005-0000-0000-000001520000}"/>
    <cellStyle name="Output 9 2 5 5 9" xfId="21113" xr:uid="{00000000-0005-0000-0000-000002520000}"/>
    <cellStyle name="Output 9 2 5 5 9 2" xfId="21114" xr:uid="{00000000-0005-0000-0000-000003520000}"/>
    <cellStyle name="Output 9 2 5 6" xfId="21115" xr:uid="{00000000-0005-0000-0000-000004520000}"/>
    <cellStyle name="Output 9 2 5 6 2" xfId="21116" xr:uid="{00000000-0005-0000-0000-000005520000}"/>
    <cellStyle name="Output 9 2 5 7" xfId="21117" xr:uid="{00000000-0005-0000-0000-000006520000}"/>
    <cellStyle name="Output 9 2 5 7 2" xfId="21118" xr:uid="{00000000-0005-0000-0000-000007520000}"/>
    <cellStyle name="Output 9 2 5 8" xfId="21119" xr:uid="{00000000-0005-0000-0000-000008520000}"/>
    <cellStyle name="Output 9 2 5 8 2" xfId="21120" xr:uid="{00000000-0005-0000-0000-000009520000}"/>
    <cellStyle name="Output 9 2 5 9" xfId="21121" xr:uid="{00000000-0005-0000-0000-00000A520000}"/>
    <cellStyle name="Output 9 2 5 9 2" xfId="21122" xr:uid="{00000000-0005-0000-0000-00000B520000}"/>
    <cellStyle name="Output 9 2 6" xfId="21123" xr:uid="{00000000-0005-0000-0000-00000C520000}"/>
    <cellStyle name="Output 9 2 6 10" xfId="21124" xr:uid="{00000000-0005-0000-0000-00000D520000}"/>
    <cellStyle name="Output 9 2 6 10 2" xfId="21125" xr:uid="{00000000-0005-0000-0000-00000E520000}"/>
    <cellStyle name="Output 9 2 6 11" xfId="21126" xr:uid="{00000000-0005-0000-0000-00000F520000}"/>
    <cellStyle name="Output 9 2 6 11 2" xfId="21127" xr:uid="{00000000-0005-0000-0000-000010520000}"/>
    <cellStyle name="Output 9 2 6 12" xfId="21128" xr:uid="{00000000-0005-0000-0000-000011520000}"/>
    <cellStyle name="Output 9 2 6 12 2" xfId="21129" xr:uid="{00000000-0005-0000-0000-000012520000}"/>
    <cellStyle name="Output 9 2 6 13" xfId="21130" xr:uid="{00000000-0005-0000-0000-000013520000}"/>
    <cellStyle name="Output 9 2 6 13 2" xfId="21131" xr:uid="{00000000-0005-0000-0000-000014520000}"/>
    <cellStyle name="Output 9 2 6 14" xfId="21132" xr:uid="{00000000-0005-0000-0000-000015520000}"/>
    <cellStyle name="Output 9 2 6 14 2" xfId="21133" xr:uid="{00000000-0005-0000-0000-000016520000}"/>
    <cellStyle name="Output 9 2 6 15" xfId="21134" xr:uid="{00000000-0005-0000-0000-000017520000}"/>
    <cellStyle name="Output 9 2 6 15 2" xfId="21135" xr:uid="{00000000-0005-0000-0000-000018520000}"/>
    <cellStyle name="Output 9 2 6 16" xfId="21136" xr:uid="{00000000-0005-0000-0000-000019520000}"/>
    <cellStyle name="Output 9 2 6 16 2" xfId="21137" xr:uid="{00000000-0005-0000-0000-00001A520000}"/>
    <cellStyle name="Output 9 2 6 17" xfId="21138" xr:uid="{00000000-0005-0000-0000-00001B520000}"/>
    <cellStyle name="Output 9 2 6 17 2" xfId="21139" xr:uid="{00000000-0005-0000-0000-00001C520000}"/>
    <cellStyle name="Output 9 2 6 18" xfId="21140" xr:uid="{00000000-0005-0000-0000-00001D520000}"/>
    <cellStyle name="Output 9 2 6 18 2" xfId="21141" xr:uid="{00000000-0005-0000-0000-00001E520000}"/>
    <cellStyle name="Output 9 2 6 19" xfId="21142" xr:uid="{00000000-0005-0000-0000-00001F520000}"/>
    <cellStyle name="Output 9 2 6 2" xfId="21143" xr:uid="{00000000-0005-0000-0000-000020520000}"/>
    <cellStyle name="Output 9 2 6 2 10" xfId="21144" xr:uid="{00000000-0005-0000-0000-000021520000}"/>
    <cellStyle name="Output 9 2 6 2 10 2" xfId="21145" xr:uid="{00000000-0005-0000-0000-000022520000}"/>
    <cellStyle name="Output 9 2 6 2 11" xfId="21146" xr:uid="{00000000-0005-0000-0000-000023520000}"/>
    <cellStyle name="Output 9 2 6 2 11 2" xfId="21147" xr:uid="{00000000-0005-0000-0000-000024520000}"/>
    <cellStyle name="Output 9 2 6 2 12" xfId="21148" xr:uid="{00000000-0005-0000-0000-000025520000}"/>
    <cellStyle name="Output 9 2 6 2 12 2" xfId="21149" xr:uid="{00000000-0005-0000-0000-000026520000}"/>
    <cellStyle name="Output 9 2 6 2 13" xfId="21150" xr:uid="{00000000-0005-0000-0000-000027520000}"/>
    <cellStyle name="Output 9 2 6 2 13 2" xfId="21151" xr:uid="{00000000-0005-0000-0000-000028520000}"/>
    <cellStyle name="Output 9 2 6 2 14" xfId="21152" xr:uid="{00000000-0005-0000-0000-000029520000}"/>
    <cellStyle name="Output 9 2 6 2 14 2" xfId="21153" xr:uid="{00000000-0005-0000-0000-00002A520000}"/>
    <cellStyle name="Output 9 2 6 2 15" xfId="21154" xr:uid="{00000000-0005-0000-0000-00002B520000}"/>
    <cellStyle name="Output 9 2 6 2 15 2" xfId="21155" xr:uid="{00000000-0005-0000-0000-00002C520000}"/>
    <cellStyle name="Output 9 2 6 2 16" xfId="21156" xr:uid="{00000000-0005-0000-0000-00002D520000}"/>
    <cellStyle name="Output 9 2 6 2 16 2" xfId="21157" xr:uid="{00000000-0005-0000-0000-00002E520000}"/>
    <cellStyle name="Output 9 2 6 2 17" xfId="21158" xr:uid="{00000000-0005-0000-0000-00002F520000}"/>
    <cellStyle name="Output 9 2 6 2 17 2" xfId="21159" xr:uid="{00000000-0005-0000-0000-000030520000}"/>
    <cellStyle name="Output 9 2 6 2 18" xfId="21160" xr:uid="{00000000-0005-0000-0000-000031520000}"/>
    <cellStyle name="Output 9 2 6 2 2" xfId="21161" xr:uid="{00000000-0005-0000-0000-000032520000}"/>
    <cellStyle name="Output 9 2 6 2 2 2" xfId="21162" xr:uid="{00000000-0005-0000-0000-000033520000}"/>
    <cellStyle name="Output 9 2 6 2 3" xfId="21163" xr:uid="{00000000-0005-0000-0000-000034520000}"/>
    <cellStyle name="Output 9 2 6 2 3 2" xfId="21164" xr:uid="{00000000-0005-0000-0000-000035520000}"/>
    <cellStyle name="Output 9 2 6 2 4" xfId="21165" xr:uid="{00000000-0005-0000-0000-000036520000}"/>
    <cellStyle name="Output 9 2 6 2 4 2" xfId="21166" xr:uid="{00000000-0005-0000-0000-000037520000}"/>
    <cellStyle name="Output 9 2 6 2 5" xfId="21167" xr:uid="{00000000-0005-0000-0000-000038520000}"/>
    <cellStyle name="Output 9 2 6 2 5 2" xfId="21168" xr:uid="{00000000-0005-0000-0000-000039520000}"/>
    <cellStyle name="Output 9 2 6 2 6" xfId="21169" xr:uid="{00000000-0005-0000-0000-00003A520000}"/>
    <cellStyle name="Output 9 2 6 2 6 2" xfId="21170" xr:uid="{00000000-0005-0000-0000-00003B520000}"/>
    <cellStyle name="Output 9 2 6 2 7" xfId="21171" xr:uid="{00000000-0005-0000-0000-00003C520000}"/>
    <cellStyle name="Output 9 2 6 2 7 2" xfId="21172" xr:uid="{00000000-0005-0000-0000-00003D520000}"/>
    <cellStyle name="Output 9 2 6 2 8" xfId="21173" xr:uid="{00000000-0005-0000-0000-00003E520000}"/>
    <cellStyle name="Output 9 2 6 2 8 2" xfId="21174" xr:uid="{00000000-0005-0000-0000-00003F520000}"/>
    <cellStyle name="Output 9 2 6 2 9" xfId="21175" xr:uid="{00000000-0005-0000-0000-000040520000}"/>
    <cellStyle name="Output 9 2 6 2 9 2" xfId="21176" xr:uid="{00000000-0005-0000-0000-000041520000}"/>
    <cellStyle name="Output 9 2 6 3" xfId="21177" xr:uid="{00000000-0005-0000-0000-000042520000}"/>
    <cellStyle name="Output 9 2 6 3 10" xfId="21178" xr:uid="{00000000-0005-0000-0000-000043520000}"/>
    <cellStyle name="Output 9 2 6 3 10 2" xfId="21179" xr:uid="{00000000-0005-0000-0000-000044520000}"/>
    <cellStyle name="Output 9 2 6 3 11" xfId="21180" xr:uid="{00000000-0005-0000-0000-000045520000}"/>
    <cellStyle name="Output 9 2 6 3 11 2" xfId="21181" xr:uid="{00000000-0005-0000-0000-000046520000}"/>
    <cellStyle name="Output 9 2 6 3 12" xfId="21182" xr:uid="{00000000-0005-0000-0000-000047520000}"/>
    <cellStyle name="Output 9 2 6 3 12 2" xfId="21183" xr:uid="{00000000-0005-0000-0000-000048520000}"/>
    <cellStyle name="Output 9 2 6 3 13" xfId="21184" xr:uid="{00000000-0005-0000-0000-000049520000}"/>
    <cellStyle name="Output 9 2 6 3 13 2" xfId="21185" xr:uid="{00000000-0005-0000-0000-00004A520000}"/>
    <cellStyle name="Output 9 2 6 3 14" xfId="21186" xr:uid="{00000000-0005-0000-0000-00004B520000}"/>
    <cellStyle name="Output 9 2 6 3 14 2" xfId="21187" xr:uid="{00000000-0005-0000-0000-00004C520000}"/>
    <cellStyle name="Output 9 2 6 3 15" xfId="21188" xr:uid="{00000000-0005-0000-0000-00004D520000}"/>
    <cellStyle name="Output 9 2 6 3 15 2" xfId="21189" xr:uid="{00000000-0005-0000-0000-00004E520000}"/>
    <cellStyle name="Output 9 2 6 3 16" xfId="21190" xr:uid="{00000000-0005-0000-0000-00004F520000}"/>
    <cellStyle name="Output 9 2 6 3 2" xfId="21191" xr:uid="{00000000-0005-0000-0000-000050520000}"/>
    <cellStyle name="Output 9 2 6 3 2 2" xfId="21192" xr:uid="{00000000-0005-0000-0000-000051520000}"/>
    <cellStyle name="Output 9 2 6 3 3" xfId="21193" xr:uid="{00000000-0005-0000-0000-000052520000}"/>
    <cellStyle name="Output 9 2 6 3 3 2" xfId="21194" xr:uid="{00000000-0005-0000-0000-000053520000}"/>
    <cellStyle name="Output 9 2 6 3 4" xfId="21195" xr:uid="{00000000-0005-0000-0000-000054520000}"/>
    <cellStyle name="Output 9 2 6 3 4 2" xfId="21196" xr:uid="{00000000-0005-0000-0000-000055520000}"/>
    <cellStyle name="Output 9 2 6 3 5" xfId="21197" xr:uid="{00000000-0005-0000-0000-000056520000}"/>
    <cellStyle name="Output 9 2 6 3 5 2" xfId="21198" xr:uid="{00000000-0005-0000-0000-000057520000}"/>
    <cellStyle name="Output 9 2 6 3 6" xfId="21199" xr:uid="{00000000-0005-0000-0000-000058520000}"/>
    <cellStyle name="Output 9 2 6 3 6 2" xfId="21200" xr:uid="{00000000-0005-0000-0000-000059520000}"/>
    <cellStyle name="Output 9 2 6 3 7" xfId="21201" xr:uid="{00000000-0005-0000-0000-00005A520000}"/>
    <cellStyle name="Output 9 2 6 3 7 2" xfId="21202" xr:uid="{00000000-0005-0000-0000-00005B520000}"/>
    <cellStyle name="Output 9 2 6 3 8" xfId="21203" xr:uid="{00000000-0005-0000-0000-00005C520000}"/>
    <cellStyle name="Output 9 2 6 3 8 2" xfId="21204" xr:uid="{00000000-0005-0000-0000-00005D520000}"/>
    <cellStyle name="Output 9 2 6 3 9" xfId="21205" xr:uid="{00000000-0005-0000-0000-00005E520000}"/>
    <cellStyle name="Output 9 2 6 3 9 2" xfId="21206" xr:uid="{00000000-0005-0000-0000-00005F520000}"/>
    <cellStyle name="Output 9 2 6 4" xfId="21207" xr:uid="{00000000-0005-0000-0000-000060520000}"/>
    <cellStyle name="Output 9 2 6 4 10" xfId="21208" xr:uid="{00000000-0005-0000-0000-000061520000}"/>
    <cellStyle name="Output 9 2 6 4 10 2" xfId="21209" xr:uid="{00000000-0005-0000-0000-000062520000}"/>
    <cellStyle name="Output 9 2 6 4 11" xfId="21210" xr:uid="{00000000-0005-0000-0000-000063520000}"/>
    <cellStyle name="Output 9 2 6 4 11 2" xfId="21211" xr:uid="{00000000-0005-0000-0000-000064520000}"/>
    <cellStyle name="Output 9 2 6 4 12" xfId="21212" xr:uid="{00000000-0005-0000-0000-000065520000}"/>
    <cellStyle name="Output 9 2 6 4 12 2" xfId="21213" xr:uid="{00000000-0005-0000-0000-000066520000}"/>
    <cellStyle name="Output 9 2 6 4 13" xfId="21214" xr:uid="{00000000-0005-0000-0000-000067520000}"/>
    <cellStyle name="Output 9 2 6 4 13 2" xfId="21215" xr:uid="{00000000-0005-0000-0000-000068520000}"/>
    <cellStyle name="Output 9 2 6 4 14" xfId="21216" xr:uid="{00000000-0005-0000-0000-000069520000}"/>
    <cellStyle name="Output 9 2 6 4 14 2" xfId="21217" xr:uid="{00000000-0005-0000-0000-00006A520000}"/>
    <cellStyle name="Output 9 2 6 4 15" xfId="21218" xr:uid="{00000000-0005-0000-0000-00006B520000}"/>
    <cellStyle name="Output 9 2 6 4 15 2" xfId="21219" xr:uid="{00000000-0005-0000-0000-00006C520000}"/>
    <cellStyle name="Output 9 2 6 4 16" xfId="21220" xr:uid="{00000000-0005-0000-0000-00006D520000}"/>
    <cellStyle name="Output 9 2 6 4 2" xfId="21221" xr:uid="{00000000-0005-0000-0000-00006E520000}"/>
    <cellStyle name="Output 9 2 6 4 2 2" xfId="21222" xr:uid="{00000000-0005-0000-0000-00006F520000}"/>
    <cellStyle name="Output 9 2 6 4 3" xfId="21223" xr:uid="{00000000-0005-0000-0000-000070520000}"/>
    <cellStyle name="Output 9 2 6 4 3 2" xfId="21224" xr:uid="{00000000-0005-0000-0000-000071520000}"/>
    <cellStyle name="Output 9 2 6 4 4" xfId="21225" xr:uid="{00000000-0005-0000-0000-000072520000}"/>
    <cellStyle name="Output 9 2 6 4 4 2" xfId="21226" xr:uid="{00000000-0005-0000-0000-000073520000}"/>
    <cellStyle name="Output 9 2 6 4 5" xfId="21227" xr:uid="{00000000-0005-0000-0000-000074520000}"/>
    <cellStyle name="Output 9 2 6 4 5 2" xfId="21228" xr:uid="{00000000-0005-0000-0000-000075520000}"/>
    <cellStyle name="Output 9 2 6 4 6" xfId="21229" xr:uid="{00000000-0005-0000-0000-000076520000}"/>
    <cellStyle name="Output 9 2 6 4 6 2" xfId="21230" xr:uid="{00000000-0005-0000-0000-000077520000}"/>
    <cellStyle name="Output 9 2 6 4 7" xfId="21231" xr:uid="{00000000-0005-0000-0000-000078520000}"/>
    <cellStyle name="Output 9 2 6 4 7 2" xfId="21232" xr:uid="{00000000-0005-0000-0000-000079520000}"/>
    <cellStyle name="Output 9 2 6 4 8" xfId="21233" xr:uid="{00000000-0005-0000-0000-00007A520000}"/>
    <cellStyle name="Output 9 2 6 4 8 2" xfId="21234" xr:uid="{00000000-0005-0000-0000-00007B520000}"/>
    <cellStyle name="Output 9 2 6 4 9" xfId="21235" xr:uid="{00000000-0005-0000-0000-00007C520000}"/>
    <cellStyle name="Output 9 2 6 4 9 2" xfId="21236" xr:uid="{00000000-0005-0000-0000-00007D520000}"/>
    <cellStyle name="Output 9 2 6 5" xfId="21237" xr:uid="{00000000-0005-0000-0000-00007E520000}"/>
    <cellStyle name="Output 9 2 6 5 10" xfId="21238" xr:uid="{00000000-0005-0000-0000-00007F520000}"/>
    <cellStyle name="Output 9 2 6 5 10 2" xfId="21239" xr:uid="{00000000-0005-0000-0000-000080520000}"/>
    <cellStyle name="Output 9 2 6 5 11" xfId="21240" xr:uid="{00000000-0005-0000-0000-000081520000}"/>
    <cellStyle name="Output 9 2 6 5 11 2" xfId="21241" xr:uid="{00000000-0005-0000-0000-000082520000}"/>
    <cellStyle name="Output 9 2 6 5 12" xfId="21242" xr:uid="{00000000-0005-0000-0000-000083520000}"/>
    <cellStyle name="Output 9 2 6 5 12 2" xfId="21243" xr:uid="{00000000-0005-0000-0000-000084520000}"/>
    <cellStyle name="Output 9 2 6 5 13" xfId="21244" xr:uid="{00000000-0005-0000-0000-000085520000}"/>
    <cellStyle name="Output 9 2 6 5 13 2" xfId="21245" xr:uid="{00000000-0005-0000-0000-000086520000}"/>
    <cellStyle name="Output 9 2 6 5 14" xfId="21246" xr:uid="{00000000-0005-0000-0000-000087520000}"/>
    <cellStyle name="Output 9 2 6 5 14 2" xfId="21247" xr:uid="{00000000-0005-0000-0000-000088520000}"/>
    <cellStyle name="Output 9 2 6 5 15" xfId="21248" xr:uid="{00000000-0005-0000-0000-000089520000}"/>
    <cellStyle name="Output 9 2 6 5 2" xfId="21249" xr:uid="{00000000-0005-0000-0000-00008A520000}"/>
    <cellStyle name="Output 9 2 6 5 2 2" xfId="21250" xr:uid="{00000000-0005-0000-0000-00008B520000}"/>
    <cellStyle name="Output 9 2 6 5 3" xfId="21251" xr:uid="{00000000-0005-0000-0000-00008C520000}"/>
    <cellStyle name="Output 9 2 6 5 3 2" xfId="21252" xr:uid="{00000000-0005-0000-0000-00008D520000}"/>
    <cellStyle name="Output 9 2 6 5 4" xfId="21253" xr:uid="{00000000-0005-0000-0000-00008E520000}"/>
    <cellStyle name="Output 9 2 6 5 4 2" xfId="21254" xr:uid="{00000000-0005-0000-0000-00008F520000}"/>
    <cellStyle name="Output 9 2 6 5 5" xfId="21255" xr:uid="{00000000-0005-0000-0000-000090520000}"/>
    <cellStyle name="Output 9 2 6 5 5 2" xfId="21256" xr:uid="{00000000-0005-0000-0000-000091520000}"/>
    <cellStyle name="Output 9 2 6 5 6" xfId="21257" xr:uid="{00000000-0005-0000-0000-000092520000}"/>
    <cellStyle name="Output 9 2 6 5 6 2" xfId="21258" xr:uid="{00000000-0005-0000-0000-000093520000}"/>
    <cellStyle name="Output 9 2 6 5 7" xfId="21259" xr:uid="{00000000-0005-0000-0000-000094520000}"/>
    <cellStyle name="Output 9 2 6 5 7 2" xfId="21260" xr:uid="{00000000-0005-0000-0000-000095520000}"/>
    <cellStyle name="Output 9 2 6 5 8" xfId="21261" xr:uid="{00000000-0005-0000-0000-000096520000}"/>
    <cellStyle name="Output 9 2 6 5 8 2" xfId="21262" xr:uid="{00000000-0005-0000-0000-000097520000}"/>
    <cellStyle name="Output 9 2 6 5 9" xfId="21263" xr:uid="{00000000-0005-0000-0000-000098520000}"/>
    <cellStyle name="Output 9 2 6 5 9 2" xfId="21264" xr:uid="{00000000-0005-0000-0000-000099520000}"/>
    <cellStyle name="Output 9 2 6 6" xfId="21265" xr:uid="{00000000-0005-0000-0000-00009A520000}"/>
    <cellStyle name="Output 9 2 6 6 2" xfId="21266" xr:uid="{00000000-0005-0000-0000-00009B520000}"/>
    <cellStyle name="Output 9 2 6 7" xfId="21267" xr:uid="{00000000-0005-0000-0000-00009C520000}"/>
    <cellStyle name="Output 9 2 6 7 2" xfId="21268" xr:uid="{00000000-0005-0000-0000-00009D520000}"/>
    <cellStyle name="Output 9 2 6 8" xfId="21269" xr:uid="{00000000-0005-0000-0000-00009E520000}"/>
    <cellStyle name="Output 9 2 6 8 2" xfId="21270" xr:uid="{00000000-0005-0000-0000-00009F520000}"/>
    <cellStyle name="Output 9 2 6 9" xfId="21271" xr:uid="{00000000-0005-0000-0000-0000A0520000}"/>
    <cellStyle name="Output 9 2 6 9 2" xfId="21272" xr:uid="{00000000-0005-0000-0000-0000A1520000}"/>
    <cellStyle name="Output 9 2 7" xfId="21273" xr:uid="{00000000-0005-0000-0000-0000A2520000}"/>
    <cellStyle name="Output 9 2 7 10" xfId="21274" xr:uid="{00000000-0005-0000-0000-0000A3520000}"/>
    <cellStyle name="Output 9 2 7 10 2" xfId="21275" xr:uid="{00000000-0005-0000-0000-0000A4520000}"/>
    <cellStyle name="Output 9 2 7 11" xfId="21276" xr:uid="{00000000-0005-0000-0000-0000A5520000}"/>
    <cellStyle name="Output 9 2 7 11 2" xfId="21277" xr:uid="{00000000-0005-0000-0000-0000A6520000}"/>
    <cellStyle name="Output 9 2 7 12" xfId="21278" xr:uid="{00000000-0005-0000-0000-0000A7520000}"/>
    <cellStyle name="Output 9 2 7 12 2" xfId="21279" xr:uid="{00000000-0005-0000-0000-0000A8520000}"/>
    <cellStyle name="Output 9 2 7 13" xfId="21280" xr:uid="{00000000-0005-0000-0000-0000A9520000}"/>
    <cellStyle name="Output 9 2 7 13 2" xfId="21281" xr:uid="{00000000-0005-0000-0000-0000AA520000}"/>
    <cellStyle name="Output 9 2 7 14" xfId="21282" xr:uid="{00000000-0005-0000-0000-0000AB520000}"/>
    <cellStyle name="Output 9 2 7 14 2" xfId="21283" xr:uid="{00000000-0005-0000-0000-0000AC520000}"/>
    <cellStyle name="Output 9 2 7 15" xfId="21284" xr:uid="{00000000-0005-0000-0000-0000AD520000}"/>
    <cellStyle name="Output 9 2 7 15 2" xfId="21285" xr:uid="{00000000-0005-0000-0000-0000AE520000}"/>
    <cellStyle name="Output 9 2 7 16" xfId="21286" xr:uid="{00000000-0005-0000-0000-0000AF520000}"/>
    <cellStyle name="Output 9 2 7 16 2" xfId="21287" xr:uid="{00000000-0005-0000-0000-0000B0520000}"/>
    <cellStyle name="Output 9 2 7 17" xfId="21288" xr:uid="{00000000-0005-0000-0000-0000B1520000}"/>
    <cellStyle name="Output 9 2 7 17 2" xfId="21289" xr:uid="{00000000-0005-0000-0000-0000B2520000}"/>
    <cellStyle name="Output 9 2 7 18" xfId="21290" xr:uid="{00000000-0005-0000-0000-0000B3520000}"/>
    <cellStyle name="Output 9 2 7 2" xfId="21291" xr:uid="{00000000-0005-0000-0000-0000B4520000}"/>
    <cellStyle name="Output 9 2 7 2 10" xfId="21292" xr:uid="{00000000-0005-0000-0000-0000B5520000}"/>
    <cellStyle name="Output 9 2 7 2 10 2" xfId="21293" xr:uid="{00000000-0005-0000-0000-0000B6520000}"/>
    <cellStyle name="Output 9 2 7 2 11" xfId="21294" xr:uid="{00000000-0005-0000-0000-0000B7520000}"/>
    <cellStyle name="Output 9 2 7 2 11 2" xfId="21295" xr:uid="{00000000-0005-0000-0000-0000B8520000}"/>
    <cellStyle name="Output 9 2 7 2 12" xfId="21296" xr:uid="{00000000-0005-0000-0000-0000B9520000}"/>
    <cellStyle name="Output 9 2 7 2 12 2" xfId="21297" xr:uid="{00000000-0005-0000-0000-0000BA520000}"/>
    <cellStyle name="Output 9 2 7 2 13" xfId="21298" xr:uid="{00000000-0005-0000-0000-0000BB520000}"/>
    <cellStyle name="Output 9 2 7 2 13 2" xfId="21299" xr:uid="{00000000-0005-0000-0000-0000BC520000}"/>
    <cellStyle name="Output 9 2 7 2 14" xfId="21300" xr:uid="{00000000-0005-0000-0000-0000BD520000}"/>
    <cellStyle name="Output 9 2 7 2 14 2" xfId="21301" xr:uid="{00000000-0005-0000-0000-0000BE520000}"/>
    <cellStyle name="Output 9 2 7 2 15" xfId="21302" xr:uid="{00000000-0005-0000-0000-0000BF520000}"/>
    <cellStyle name="Output 9 2 7 2 15 2" xfId="21303" xr:uid="{00000000-0005-0000-0000-0000C0520000}"/>
    <cellStyle name="Output 9 2 7 2 16" xfId="21304" xr:uid="{00000000-0005-0000-0000-0000C1520000}"/>
    <cellStyle name="Output 9 2 7 2 16 2" xfId="21305" xr:uid="{00000000-0005-0000-0000-0000C2520000}"/>
    <cellStyle name="Output 9 2 7 2 17" xfId="21306" xr:uid="{00000000-0005-0000-0000-0000C3520000}"/>
    <cellStyle name="Output 9 2 7 2 17 2" xfId="21307" xr:uid="{00000000-0005-0000-0000-0000C4520000}"/>
    <cellStyle name="Output 9 2 7 2 18" xfId="21308" xr:uid="{00000000-0005-0000-0000-0000C5520000}"/>
    <cellStyle name="Output 9 2 7 2 2" xfId="21309" xr:uid="{00000000-0005-0000-0000-0000C6520000}"/>
    <cellStyle name="Output 9 2 7 2 2 2" xfId="21310" xr:uid="{00000000-0005-0000-0000-0000C7520000}"/>
    <cellStyle name="Output 9 2 7 2 3" xfId="21311" xr:uid="{00000000-0005-0000-0000-0000C8520000}"/>
    <cellStyle name="Output 9 2 7 2 3 2" xfId="21312" xr:uid="{00000000-0005-0000-0000-0000C9520000}"/>
    <cellStyle name="Output 9 2 7 2 4" xfId="21313" xr:uid="{00000000-0005-0000-0000-0000CA520000}"/>
    <cellStyle name="Output 9 2 7 2 4 2" xfId="21314" xr:uid="{00000000-0005-0000-0000-0000CB520000}"/>
    <cellStyle name="Output 9 2 7 2 5" xfId="21315" xr:uid="{00000000-0005-0000-0000-0000CC520000}"/>
    <cellStyle name="Output 9 2 7 2 5 2" xfId="21316" xr:uid="{00000000-0005-0000-0000-0000CD520000}"/>
    <cellStyle name="Output 9 2 7 2 6" xfId="21317" xr:uid="{00000000-0005-0000-0000-0000CE520000}"/>
    <cellStyle name="Output 9 2 7 2 6 2" xfId="21318" xr:uid="{00000000-0005-0000-0000-0000CF520000}"/>
    <cellStyle name="Output 9 2 7 2 7" xfId="21319" xr:uid="{00000000-0005-0000-0000-0000D0520000}"/>
    <cellStyle name="Output 9 2 7 2 7 2" xfId="21320" xr:uid="{00000000-0005-0000-0000-0000D1520000}"/>
    <cellStyle name="Output 9 2 7 2 8" xfId="21321" xr:uid="{00000000-0005-0000-0000-0000D2520000}"/>
    <cellStyle name="Output 9 2 7 2 8 2" xfId="21322" xr:uid="{00000000-0005-0000-0000-0000D3520000}"/>
    <cellStyle name="Output 9 2 7 2 9" xfId="21323" xr:uid="{00000000-0005-0000-0000-0000D4520000}"/>
    <cellStyle name="Output 9 2 7 2 9 2" xfId="21324" xr:uid="{00000000-0005-0000-0000-0000D5520000}"/>
    <cellStyle name="Output 9 2 7 3" xfId="21325" xr:uid="{00000000-0005-0000-0000-0000D6520000}"/>
    <cellStyle name="Output 9 2 7 3 10" xfId="21326" xr:uid="{00000000-0005-0000-0000-0000D7520000}"/>
    <cellStyle name="Output 9 2 7 3 10 2" xfId="21327" xr:uid="{00000000-0005-0000-0000-0000D8520000}"/>
    <cellStyle name="Output 9 2 7 3 11" xfId="21328" xr:uid="{00000000-0005-0000-0000-0000D9520000}"/>
    <cellStyle name="Output 9 2 7 3 11 2" xfId="21329" xr:uid="{00000000-0005-0000-0000-0000DA520000}"/>
    <cellStyle name="Output 9 2 7 3 12" xfId="21330" xr:uid="{00000000-0005-0000-0000-0000DB520000}"/>
    <cellStyle name="Output 9 2 7 3 12 2" xfId="21331" xr:uid="{00000000-0005-0000-0000-0000DC520000}"/>
    <cellStyle name="Output 9 2 7 3 13" xfId="21332" xr:uid="{00000000-0005-0000-0000-0000DD520000}"/>
    <cellStyle name="Output 9 2 7 3 13 2" xfId="21333" xr:uid="{00000000-0005-0000-0000-0000DE520000}"/>
    <cellStyle name="Output 9 2 7 3 14" xfId="21334" xr:uid="{00000000-0005-0000-0000-0000DF520000}"/>
    <cellStyle name="Output 9 2 7 3 14 2" xfId="21335" xr:uid="{00000000-0005-0000-0000-0000E0520000}"/>
    <cellStyle name="Output 9 2 7 3 15" xfId="21336" xr:uid="{00000000-0005-0000-0000-0000E1520000}"/>
    <cellStyle name="Output 9 2 7 3 15 2" xfId="21337" xr:uid="{00000000-0005-0000-0000-0000E2520000}"/>
    <cellStyle name="Output 9 2 7 3 16" xfId="21338" xr:uid="{00000000-0005-0000-0000-0000E3520000}"/>
    <cellStyle name="Output 9 2 7 3 2" xfId="21339" xr:uid="{00000000-0005-0000-0000-0000E4520000}"/>
    <cellStyle name="Output 9 2 7 3 2 2" xfId="21340" xr:uid="{00000000-0005-0000-0000-0000E5520000}"/>
    <cellStyle name="Output 9 2 7 3 3" xfId="21341" xr:uid="{00000000-0005-0000-0000-0000E6520000}"/>
    <cellStyle name="Output 9 2 7 3 3 2" xfId="21342" xr:uid="{00000000-0005-0000-0000-0000E7520000}"/>
    <cellStyle name="Output 9 2 7 3 4" xfId="21343" xr:uid="{00000000-0005-0000-0000-0000E8520000}"/>
    <cellStyle name="Output 9 2 7 3 4 2" xfId="21344" xr:uid="{00000000-0005-0000-0000-0000E9520000}"/>
    <cellStyle name="Output 9 2 7 3 5" xfId="21345" xr:uid="{00000000-0005-0000-0000-0000EA520000}"/>
    <cellStyle name="Output 9 2 7 3 5 2" xfId="21346" xr:uid="{00000000-0005-0000-0000-0000EB520000}"/>
    <cellStyle name="Output 9 2 7 3 6" xfId="21347" xr:uid="{00000000-0005-0000-0000-0000EC520000}"/>
    <cellStyle name="Output 9 2 7 3 6 2" xfId="21348" xr:uid="{00000000-0005-0000-0000-0000ED520000}"/>
    <cellStyle name="Output 9 2 7 3 7" xfId="21349" xr:uid="{00000000-0005-0000-0000-0000EE520000}"/>
    <cellStyle name="Output 9 2 7 3 7 2" xfId="21350" xr:uid="{00000000-0005-0000-0000-0000EF520000}"/>
    <cellStyle name="Output 9 2 7 3 8" xfId="21351" xr:uid="{00000000-0005-0000-0000-0000F0520000}"/>
    <cellStyle name="Output 9 2 7 3 8 2" xfId="21352" xr:uid="{00000000-0005-0000-0000-0000F1520000}"/>
    <cellStyle name="Output 9 2 7 3 9" xfId="21353" xr:uid="{00000000-0005-0000-0000-0000F2520000}"/>
    <cellStyle name="Output 9 2 7 3 9 2" xfId="21354" xr:uid="{00000000-0005-0000-0000-0000F3520000}"/>
    <cellStyle name="Output 9 2 7 4" xfId="21355" xr:uid="{00000000-0005-0000-0000-0000F4520000}"/>
    <cellStyle name="Output 9 2 7 4 10" xfId="21356" xr:uid="{00000000-0005-0000-0000-0000F5520000}"/>
    <cellStyle name="Output 9 2 7 4 10 2" xfId="21357" xr:uid="{00000000-0005-0000-0000-0000F6520000}"/>
    <cellStyle name="Output 9 2 7 4 11" xfId="21358" xr:uid="{00000000-0005-0000-0000-0000F7520000}"/>
    <cellStyle name="Output 9 2 7 4 11 2" xfId="21359" xr:uid="{00000000-0005-0000-0000-0000F8520000}"/>
    <cellStyle name="Output 9 2 7 4 12" xfId="21360" xr:uid="{00000000-0005-0000-0000-0000F9520000}"/>
    <cellStyle name="Output 9 2 7 4 12 2" xfId="21361" xr:uid="{00000000-0005-0000-0000-0000FA520000}"/>
    <cellStyle name="Output 9 2 7 4 13" xfId="21362" xr:uid="{00000000-0005-0000-0000-0000FB520000}"/>
    <cellStyle name="Output 9 2 7 4 13 2" xfId="21363" xr:uid="{00000000-0005-0000-0000-0000FC520000}"/>
    <cellStyle name="Output 9 2 7 4 14" xfId="21364" xr:uid="{00000000-0005-0000-0000-0000FD520000}"/>
    <cellStyle name="Output 9 2 7 4 14 2" xfId="21365" xr:uid="{00000000-0005-0000-0000-0000FE520000}"/>
    <cellStyle name="Output 9 2 7 4 15" xfId="21366" xr:uid="{00000000-0005-0000-0000-0000FF520000}"/>
    <cellStyle name="Output 9 2 7 4 15 2" xfId="21367" xr:uid="{00000000-0005-0000-0000-000000530000}"/>
    <cellStyle name="Output 9 2 7 4 16" xfId="21368" xr:uid="{00000000-0005-0000-0000-000001530000}"/>
    <cellStyle name="Output 9 2 7 4 2" xfId="21369" xr:uid="{00000000-0005-0000-0000-000002530000}"/>
    <cellStyle name="Output 9 2 7 4 2 2" xfId="21370" xr:uid="{00000000-0005-0000-0000-000003530000}"/>
    <cellStyle name="Output 9 2 7 4 3" xfId="21371" xr:uid="{00000000-0005-0000-0000-000004530000}"/>
    <cellStyle name="Output 9 2 7 4 3 2" xfId="21372" xr:uid="{00000000-0005-0000-0000-000005530000}"/>
    <cellStyle name="Output 9 2 7 4 4" xfId="21373" xr:uid="{00000000-0005-0000-0000-000006530000}"/>
    <cellStyle name="Output 9 2 7 4 4 2" xfId="21374" xr:uid="{00000000-0005-0000-0000-000007530000}"/>
    <cellStyle name="Output 9 2 7 4 5" xfId="21375" xr:uid="{00000000-0005-0000-0000-000008530000}"/>
    <cellStyle name="Output 9 2 7 4 5 2" xfId="21376" xr:uid="{00000000-0005-0000-0000-000009530000}"/>
    <cellStyle name="Output 9 2 7 4 6" xfId="21377" xr:uid="{00000000-0005-0000-0000-00000A530000}"/>
    <cellStyle name="Output 9 2 7 4 6 2" xfId="21378" xr:uid="{00000000-0005-0000-0000-00000B530000}"/>
    <cellStyle name="Output 9 2 7 4 7" xfId="21379" xr:uid="{00000000-0005-0000-0000-00000C530000}"/>
    <cellStyle name="Output 9 2 7 4 7 2" xfId="21380" xr:uid="{00000000-0005-0000-0000-00000D530000}"/>
    <cellStyle name="Output 9 2 7 4 8" xfId="21381" xr:uid="{00000000-0005-0000-0000-00000E530000}"/>
    <cellStyle name="Output 9 2 7 4 8 2" xfId="21382" xr:uid="{00000000-0005-0000-0000-00000F530000}"/>
    <cellStyle name="Output 9 2 7 4 9" xfId="21383" xr:uid="{00000000-0005-0000-0000-000010530000}"/>
    <cellStyle name="Output 9 2 7 4 9 2" xfId="21384" xr:uid="{00000000-0005-0000-0000-000011530000}"/>
    <cellStyle name="Output 9 2 7 5" xfId="21385" xr:uid="{00000000-0005-0000-0000-000012530000}"/>
    <cellStyle name="Output 9 2 7 5 10" xfId="21386" xr:uid="{00000000-0005-0000-0000-000013530000}"/>
    <cellStyle name="Output 9 2 7 5 10 2" xfId="21387" xr:uid="{00000000-0005-0000-0000-000014530000}"/>
    <cellStyle name="Output 9 2 7 5 11" xfId="21388" xr:uid="{00000000-0005-0000-0000-000015530000}"/>
    <cellStyle name="Output 9 2 7 5 11 2" xfId="21389" xr:uid="{00000000-0005-0000-0000-000016530000}"/>
    <cellStyle name="Output 9 2 7 5 12" xfId="21390" xr:uid="{00000000-0005-0000-0000-000017530000}"/>
    <cellStyle name="Output 9 2 7 5 12 2" xfId="21391" xr:uid="{00000000-0005-0000-0000-000018530000}"/>
    <cellStyle name="Output 9 2 7 5 13" xfId="21392" xr:uid="{00000000-0005-0000-0000-000019530000}"/>
    <cellStyle name="Output 9 2 7 5 13 2" xfId="21393" xr:uid="{00000000-0005-0000-0000-00001A530000}"/>
    <cellStyle name="Output 9 2 7 5 14" xfId="21394" xr:uid="{00000000-0005-0000-0000-00001B530000}"/>
    <cellStyle name="Output 9 2 7 5 2" xfId="21395" xr:uid="{00000000-0005-0000-0000-00001C530000}"/>
    <cellStyle name="Output 9 2 7 5 2 2" xfId="21396" xr:uid="{00000000-0005-0000-0000-00001D530000}"/>
    <cellStyle name="Output 9 2 7 5 3" xfId="21397" xr:uid="{00000000-0005-0000-0000-00001E530000}"/>
    <cellStyle name="Output 9 2 7 5 3 2" xfId="21398" xr:uid="{00000000-0005-0000-0000-00001F530000}"/>
    <cellStyle name="Output 9 2 7 5 4" xfId="21399" xr:uid="{00000000-0005-0000-0000-000020530000}"/>
    <cellStyle name="Output 9 2 7 5 4 2" xfId="21400" xr:uid="{00000000-0005-0000-0000-000021530000}"/>
    <cellStyle name="Output 9 2 7 5 5" xfId="21401" xr:uid="{00000000-0005-0000-0000-000022530000}"/>
    <cellStyle name="Output 9 2 7 5 5 2" xfId="21402" xr:uid="{00000000-0005-0000-0000-000023530000}"/>
    <cellStyle name="Output 9 2 7 5 6" xfId="21403" xr:uid="{00000000-0005-0000-0000-000024530000}"/>
    <cellStyle name="Output 9 2 7 5 6 2" xfId="21404" xr:uid="{00000000-0005-0000-0000-000025530000}"/>
    <cellStyle name="Output 9 2 7 5 7" xfId="21405" xr:uid="{00000000-0005-0000-0000-000026530000}"/>
    <cellStyle name="Output 9 2 7 5 7 2" xfId="21406" xr:uid="{00000000-0005-0000-0000-000027530000}"/>
    <cellStyle name="Output 9 2 7 5 8" xfId="21407" xr:uid="{00000000-0005-0000-0000-000028530000}"/>
    <cellStyle name="Output 9 2 7 5 8 2" xfId="21408" xr:uid="{00000000-0005-0000-0000-000029530000}"/>
    <cellStyle name="Output 9 2 7 5 9" xfId="21409" xr:uid="{00000000-0005-0000-0000-00002A530000}"/>
    <cellStyle name="Output 9 2 7 5 9 2" xfId="21410" xr:uid="{00000000-0005-0000-0000-00002B530000}"/>
    <cellStyle name="Output 9 2 7 6" xfId="21411" xr:uid="{00000000-0005-0000-0000-00002C530000}"/>
    <cellStyle name="Output 9 2 7 6 2" xfId="21412" xr:uid="{00000000-0005-0000-0000-00002D530000}"/>
    <cellStyle name="Output 9 2 7 7" xfId="21413" xr:uid="{00000000-0005-0000-0000-00002E530000}"/>
    <cellStyle name="Output 9 2 7 7 2" xfId="21414" xr:uid="{00000000-0005-0000-0000-00002F530000}"/>
    <cellStyle name="Output 9 2 7 8" xfId="21415" xr:uid="{00000000-0005-0000-0000-000030530000}"/>
    <cellStyle name="Output 9 2 7 8 2" xfId="21416" xr:uid="{00000000-0005-0000-0000-000031530000}"/>
    <cellStyle name="Output 9 2 7 9" xfId="21417" xr:uid="{00000000-0005-0000-0000-000032530000}"/>
    <cellStyle name="Output 9 2 7 9 2" xfId="21418" xr:uid="{00000000-0005-0000-0000-000033530000}"/>
    <cellStyle name="Output 9 2 8" xfId="21419" xr:uid="{00000000-0005-0000-0000-000034530000}"/>
    <cellStyle name="Output 9 2 8 10" xfId="21420" xr:uid="{00000000-0005-0000-0000-000035530000}"/>
    <cellStyle name="Output 9 2 8 10 2" xfId="21421" xr:uid="{00000000-0005-0000-0000-000036530000}"/>
    <cellStyle name="Output 9 2 8 11" xfId="21422" xr:uid="{00000000-0005-0000-0000-000037530000}"/>
    <cellStyle name="Output 9 2 8 11 2" xfId="21423" xr:uid="{00000000-0005-0000-0000-000038530000}"/>
    <cellStyle name="Output 9 2 8 12" xfId="21424" xr:uid="{00000000-0005-0000-0000-000039530000}"/>
    <cellStyle name="Output 9 2 8 12 2" xfId="21425" xr:uid="{00000000-0005-0000-0000-00003A530000}"/>
    <cellStyle name="Output 9 2 8 13" xfId="21426" xr:uid="{00000000-0005-0000-0000-00003B530000}"/>
    <cellStyle name="Output 9 2 8 13 2" xfId="21427" xr:uid="{00000000-0005-0000-0000-00003C530000}"/>
    <cellStyle name="Output 9 2 8 14" xfId="21428" xr:uid="{00000000-0005-0000-0000-00003D530000}"/>
    <cellStyle name="Output 9 2 8 14 2" xfId="21429" xr:uid="{00000000-0005-0000-0000-00003E530000}"/>
    <cellStyle name="Output 9 2 8 15" xfId="21430" xr:uid="{00000000-0005-0000-0000-00003F530000}"/>
    <cellStyle name="Output 9 2 8 15 2" xfId="21431" xr:uid="{00000000-0005-0000-0000-000040530000}"/>
    <cellStyle name="Output 9 2 8 16" xfId="21432" xr:uid="{00000000-0005-0000-0000-000041530000}"/>
    <cellStyle name="Output 9 2 8 16 2" xfId="21433" xr:uid="{00000000-0005-0000-0000-000042530000}"/>
    <cellStyle name="Output 9 2 8 17" xfId="21434" xr:uid="{00000000-0005-0000-0000-000043530000}"/>
    <cellStyle name="Output 9 2 8 17 2" xfId="21435" xr:uid="{00000000-0005-0000-0000-000044530000}"/>
    <cellStyle name="Output 9 2 8 18" xfId="21436" xr:uid="{00000000-0005-0000-0000-000045530000}"/>
    <cellStyle name="Output 9 2 8 2" xfId="21437" xr:uid="{00000000-0005-0000-0000-000046530000}"/>
    <cellStyle name="Output 9 2 8 2 10" xfId="21438" xr:uid="{00000000-0005-0000-0000-000047530000}"/>
    <cellStyle name="Output 9 2 8 2 10 2" xfId="21439" xr:uid="{00000000-0005-0000-0000-000048530000}"/>
    <cellStyle name="Output 9 2 8 2 11" xfId="21440" xr:uid="{00000000-0005-0000-0000-000049530000}"/>
    <cellStyle name="Output 9 2 8 2 11 2" xfId="21441" xr:uid="{00000000-0005-0000-0000-00004A530000}"/>
    <cellStyle name="Output 9 2 8 2 12" xfId="21442" xr:uid="{00000000-0005-0000-0000-00004B530000}"/>
    <cellStyle name="Output 9 2 8 2 12 2" xfId="21443" xr:uid="{00000000-0005-0000-0000-00004C530000}"/>
    <cellStyle name="Output 9 2 8 2 13" xfId="21444" xr:uid="{00000000-0005-0000-0000-00004D530000}"/>
    <cellStyle name="Output 9 2 8 2 13 2" xfId="21445" xr:uid="{00000000-0005-0000-0000-00004E530000}"/>
    <cellStyle name="Output 9 2 8 2 14" xfId="21446" xr:uid="{00000000-0005-0000-0000-00004F530000}"/>
    <cellStyle name="Output 9 2 8 2 14 2" xfId="21447" xr:uid="{00000000-0005-0000-0000-000050530000}"/>
    <cellStyle name="Output 9 2 8 2 15" xfId="21448" xr:uid="{00000000-0005-0000-0000-000051530000}"/>
    <cellStyle name="Output 9 2 8 2 15 2" xfId="21449" xr:uid="{00000000-0005-0000-0000-000052530000}"/>
    <cellStyle name="Output 9 2 8 2 16" xfId="21450" xr:uid="{00000000-0005-0000-0000-000053530000}"/>
    <cellStyle name="Output 9 2 8 2 16 2" xfId="21451" xr:uid="{00000000-0005-0000-0000-000054530000}"/>
    <cellStyle name="Output 9 2 8 2 17" xfId="21452" xr:uid="{00000000-0005-0000-0000-000055530000}"/>
    <cellStyle name="Output 9 2 8 2 17 2" xfId="21453" xr:uid="{00000000-0005-0000-0000-000056530000}"/>
    <cellStyle name="Output 9 2 8 2 18" xfId="21454" xr:uid="{00000000-0005-0000-0000-000057530000}"/>
    <cellStyle name="Output 9 2 8 2 2" xfId="21455" xr:uid="{00000000-0005-0000-0000-000058530000}"/>
    <cellStyle name="Output 9 2 8 2 2 2" xfId="21456" xr:uid="{00000000-0005-0000-0000-000059530000}"/>
    <cellStyle name="Output 9 2 8 2 3" xfId="21457" xr:uid="{00000000-0005-0000-0000-00005A530000}"/>
    <cellStyle name="Output 9 2 8 2 3 2" xfId="21458" xr:uid="{00000000-0005-0000-0000-00005B530000}"/>
    <cellStyle name="Output 9 2 8 2 4" xfId="21459" xr:uid="{00000000-0005-0000-0000-00005C530000}"/>
    <cellStyle name="Output 9 2 8 2 4 2" xfId="21460" xr:uid="{00000000-0005-0000-0000-00005D530000}"/>
    <cellStyle name="Output 9 2 8 2 5" xfId="21461" xr:uid="{00000000-0005-0000-0000-00005E530000}"/>
    <cellStyle name="Output 9 2 8 2 5 2" xfId="21462" xr:uid="{00000000-0005-0000-0000-00005F530000}"/>
    <cellStyle name="Output 9 2 8 2 6" xfId="21463" xr:uid="{00000000-0005-0000-0000-000060530000}"/>
    <cellStyle name="Output 9 2 8 2 6 2" xfId="21464" xr:uid="{00000000-0005-0000-0000-000061530000}"/>
    <cellStyle name="Output 9 2 8 2 7" xfId="21465" xr:uid="{00000000-0005-0000-0000-000062530000}"/>
    <cellStyle name="Output 9 2 8 2 7 2" xfId="21466" xr:uid="{00000000-0005-0000-0000-000063530000}"/>
    <cellStyle name="Output 9 2 8 2 8" xfId="21467" xr:uid="{00000000-0005-0000-0000-000064530000}"/>
    <cellStyle name="Output 9 2 8 2 8 2" xfId="21468" xr:uid="{00000000-0005-0000-0000-000065530000}"/>
    <cellStyle name="Output 9 2 8 2 9" xfId="21469" xr:uid="{00000000-0005-0000-0000-000066530000}"/>
    <cellStyle name="Output 9 2 8 2 9 2" xfId="21470" xr:uid="{00000000-0005-0000-0000-000067530000}"/>
    <cellStyle name="Output 9 2 8 3" xfId="21471" xr:uid="{00000000-0005-0000-0000-000068530000}"/>
    <cellStyle name="Output 9 2 8 3 10" xfId="21472" xr:uid="{00000000-0005-0000-0000-000069530000}"/>
    <cellStyle name="Output 9 2 8 3 10 2" xfId="21473" xr:uid="{00000000-0005-0000-0000-00006A530000}"/>
    <cellStyle name="Output 9 2 8 3 11" xfId="21474" xr:uid="{00000000-0005-0000-0000-00006B530000}"/>
    <cellStyle name="Output 9 2 8 3 11 2" xfId="21475" xr:uid="{00000000-0005-0000-0000-00006C530000}"/>
    <cellStyle name="Output 9 2 8 3 12" xfId="21476" xr:uid="{00000000-0005-0000-0000-00006D530000}"/>
    <cellStyle name="Output 9 2 8 3 12 2" xfId="21477" xr:uid="{00000000-0005-0000-0000-00006E530000}"/>
    <cellStyle name="Output 9 2 8 3 13" xfId="21478" xr:uid="{00000000-0005-0000-0000-00006F530000}"/>
    <cellStyle name="Output 9 2 8 3 13 2" xfId="21479" xr:uid="{00000000-0005-0000-0000-000070530000}"/>
    <cellStyle name="Output 9 2 8 3 14" xfId="21480" xr:uid="{00000000-0005-0000-0000-000071530000}"/>
    <cellStyle name="Output 9 2 8 3 14 2" xfId="21481" xr:uid="{00000000-0005-0000-0000-000072530000}"/>
    <cellStyle name="Output 9 2 8 3 15" xfId="21482" xr:uid="{00000000-0005-0000-0000-000073530000}"/>
    <cellStyle name="Output 9 2 8 3 15 2" xfId="21483" xr:uid="{00000000-0005-0000-0000-000074530000}"/>
    <cellStyle name="Output 9 2 8 3 16" xfId="21484" xr:uid="{00000000-0005-0000-0000-000075530000}"/>
    <cellStyle name="Output 9 2 8 3 2" xfId="21485" xr:uid="{00000000-0005-0000-0000-000076530000}"/>
    <cellStyle name="Output 9 2 8 3 2 2" xfId="21486" xr:uid="{00000000-0005-0000-0000-000077530000}"/>
    <cellStyle name="Output 9 2 8 3 3" xfId="21487" xr:uid="{00000000-0005-0000-0000-000078530000}"/>
    <cellStyle name="Output 9 2 8 3 3 2" xfId="21488" xr:uid="{00000000-0005-0000-0000-000079530000}"/>
    <cellStyle name="Output 9 2 8 3 4" xfId="21489" xr:uid="{00000000-0005-0000-0000-00007A530000}"/>
    <cellStyle name="Output 9 2 8 3 4 2" xfId="21490" xr:uid="{00000000-0005-0000-0000-00007B530000}"/>
    <cellStyle name="Output 9 2 8 3 5" xfId="21491" xr:uid="{00000000-0005-0000-0000-00007C530000}"/>
    <cellStyle name="Output 9 2 8 3 5 2" xfId="21492" xr:uid="{00000000-0005-0000-0000-00007D530000}"/>
    <cellStyle name="Output 9 2 8 3 6" xfId="21493" xr:uid="{00000000-0005-0000-0000-00007E530000}"/>
    <cellStyle name="Output 9 2 8 3 6 2" xfId="21494" xr:uid="{00000000-0005-0000-0000-00007F530000}"/>
    <cellStyle name="Output 9 2 8 3 7" xfId="21495" xr:uid="{00000000-0005-0000-0000-000080530000}"/>
    <cellStyle name="Output 9 2 8 3 7 2" xfId="21496" xr:uid="{00000000-0005-0000-0000-000081530000}"/>
    <cellStyle name="Output 9 2 8 3 8" xfId="21497" xr:uid="{00000000-0005-0000-0000-000082530000}"/>
    <cellStyle name="Output 9 2 8 3 8 2" xfId="21498" xr:uid="{00000000-0005-0000-0000-000083530000}"/>
    <cellStyle name="Output 9 2 8 3 9" xfId="21499" xr:uid="{00000000-0005-0000-0000-000084530000}"/>
    <cellStyle name="Output 9 2 8 3 9 2" xfId="21500" xr:uid="{00000000-0005-0000-0000-000085530000}"/>
    <cellStyle name="Output 9 2 8 4" xfId="21501" xr:uid="{00000000-0005-0000-0000-000086530000}"/>
    <cellStyle name="Output 9 2 8 4 10" xfId="21502" xr:uid="{00000000-0005-0000-0000-000087530000}"/>
    <cellStyle name="Output 9 2 8 4 10 2" xfId="21503" xr:uid="{00000000-0005-0000-0000-000088530000}"/>
    <cellStyle name="Output 9 2 8 4 11" xfId="21504" xr:uid="{00000000-0005-0000-0000-000089530000}"/>
    <cellStyle name="Output 9 2 8 4 11 2" xfId="21505" xr:uid="{00000000-0005-0000-0000-00008A530000}"/>
    <cellStyle name="Output 9 2 8 4 12" xfId="21506" xr:uid="{00000000-0005-0000-0000-00008B530000}"/>
    <cellStyle name="Output 9 2 8 4 12 2" xfId="21507" xr:uid="{00000000-0005-0000-0000-00008C530000}"/>
    <cellStyle name="Output 9 2 8 4 13" xfId="21508" xr:uid="{00000000-0005-0000-0000-00008D530000}"/>
    <cellStyle name="Output 9 2 8 4 13 2" xfId="21509" xr:uid="{00000000-0005-0000-0000-00008E530000}"/>
    <cellStyle name="Output 9 2 8 4 14" xfId="21510" xr:uid="{00000000-0005-0000-0000-00008F530000}"/>
    <cellStyle name="Output 9 2 8 4 14 2" xfId="21511" xr:uid="{00000000-0005-0000-0000-000090530000}"/>
    <cellStyle name="Output 9 2 8 4 15" xfId="21512" xr:uid="{00000000-0005-0000-0000-000091530000}"/>
    <cellStyle name="Output 9 2 8 4 15 2" xfId="21513" xr:uid="{00000000-0005-0000-0000-000092530000}"/>
    <cellStyle name="Output 9 2 8 4 16" xfId="21514" xr:uid="{00000000-0005-0000-0000-000093530000}"/>
    <cellStyle name="Output 9 2 8 4 2" xfId="21515" xr:uid="{00000000-0005-0000-0000-000094530000}"/>
    <cellStyle name="Output 9 2 8 4 2 2" xfId="21516" xr:uid="{00000000-0005-0000-0000-000095530000}"/>
    <cellStyle name="Output 9 2 8 4 3" xfId="21517" xr:uid="{00000000-0005-0000-0000-000096530000}"/>
    <cellStyle name="Output 9 2 8 4 3 2" xfId="21518" xr:uid="{00000000-0005-0000-0000-000097530000}"/>
    <cellStyle name="Output 9 2 8 4 4" xfId="21519" xr:uid="{00000000-0005-0000-0000-000098530000}"/>
    <cellStyle name="Output 9 2 8 4 4 2" xfId="21520" xr:uid="{00000000-0005-0000-0000-000099530000}"/>
    <cellStyle name="Output 9 2 8 4 5" xfId="21521" xr:uid="{00000000-0005-0000-0000-00009A530000}"/>
    <cellStyle name="Output 9 2 8 4 5 2" xfId="21522" xr:uid="{00000000-0005-0000-0000-00009B530000}"/>
    <cellStyle name="Output 9 2 8 4 6" xfId="21523" xr:uid="{00000000-0005-0000-0000-00009C530000}"/>
    <cellStyle name="Output 9 2 8 4 6 2" xfId="21524" xr:uid="{00000000-0005-0000-0000-00009D530000}"/>
    <cellStyle name="Output 9 2 8 4 7" xfId="21525" xr:uid="{00000000-0005-0000-0000-00009E530000}"/>
    <cellStyle name="Output 9 2 8 4 7 2" xfId="21526" xr:uid="{00000000-0005-0000-0000-00009F530000}"/>
    <cellStyle name="Output 9 2 8 4 8" xfId="21527" xr:uid="{00000000-0005-0000-0000-0000A0530000}"/>
    <cellStyle name="Output 9 2 8 4 8 2" xfId="21528" xr:uid="{00000000-0005-0000-0000-0000A1530000}"/>
    <cellStyle name="Output 9 2 8 4 9" xfId="21529" xr:uid="{00000000-0005-0000-0000-0000A2530000}"/>
    <cellStyle name="Output 9 2 8 4 9 2" xfId="21530" xr:uid="{00000000-0005-0000-0000-0000A3530000}"/>
    <cellStyle name="Output 9 2 8 5" xfId="21531" xr:uid="{00000000-0005-0000-0000-0000A4530000}"/>
    <cellStyle name="Output 9 2 8 5 10" xfId="21532" xr:uid="{00000000-0005-0000-0000-0000A5530000}"/>
    <cellStyle name="Output 9 2 8 5 10 2" xfId="21533" xr:uid="{00000000-0005-0000-0000-0000A6530000}"/>
    <cellStyle name="Output 9 2 8 5 11" xfId="21534" xr:uid="{00000000-0005-0000-0000-0000A7530000}"/>
    <cellStyle name="Output 9 2 8 5 11 2" xfId="21535" xr:uid="{00000000-0005-0000-0000-0000A8530000}"/>
    <cellStyle name="Output 9 2 8 5 12" xfId="21536" xr:uid="{00000000-0005-0000-0000-0000A9530000}"/>
    <cellStyle name="Output 9 2 8 5 12 2" xfId="21537" xr:uid="{00000000-0005-0000-0000-0000AA530000}"/>
    <cellStyle name="Output 9 2 8 5 13" xfId="21538" xr:uid="{00000000-0005-0000-0000-0000AB530000}"/>
    <cellStyle name="Output 9 2 8 5 13 2" xfId="21539" xr:uid="{00000000-0005-0000-0000-0000AC530000}"/>
    <cellStyle name="Output 9 2 8 5 14" xfId="21540" xr:uid="{00000000-0005-0000-0000-0000AD530000}"/>
    <cellStyle name="Output 9 2 8 5 2" xfId="21541" xr:uid="{00000000-0005-0000-0000-0000AE530000}"/>
    <cellStyle name="Output 9 2 8 5 2 2" xfId="21542" xr:uid="{00000000-0005-0000-0000-0000AF530000}"/>
    <cellStyle name="Output 9 2 8 5 3" xfId="21543" xr:uid="{00000000-0005-0000-0000-0000B0530000}"/>
    <cellStyle name="Output 9 2 8 5 3 2" xfId="21544" xr:uid="{00000000-0005-0000-0000-0000B1530000}"/>
    <cellStyle name="Output 9 2 8 5 4" xfId="21545" xr:uid="{00000000-0005-0000-0000-0000B2530000}"/>
    <cellStyle name="Output 9 2 8 5 4 2" xfId="21546" xr:uid="{00000000-0005-0000-0000-0000B3530000}"/>
    <cellStyle name="Output 9 2 8 5 5" xfId="21547" xr:uid="{00000000-0005-0000-0000-0000B4530000}"/>
    <cellStyle name="Output 9 2 8 5 5 2" xfId="21548" xr:uid="{00000000-0005-0000-0000-0000B5530000}"/>
    <cellStyle name="Output 9 2 8 5 6" xfId="21549" xr:uid="{00000000-0005-0000-0000-0000B6530000}"/>
    <cellStyle name="Output 9 2 8 5 6 2" xfId="21550" xr:uid="{00000000-0005-0000-0000-0000B7530000}"/>
    <cellStyle name="Output 9 2 8 5 7" xfId="21551" xr:uid="{00000000-0005-0000-0000-0000B8530000}"/>
    <cellStyle name="Output 9 2 8 5 7 2" xfId="21552" xr:uid="{00000000-0005-0000-0000-0000B9530000}"/>
    <cellStyle name="Output 9 2 8 5 8" xfId="21553" xr:uid="{00000000-0005-0000-0000-0000BA530000}"/>
    <cellStyle name="Output 9 2 8 5 8 2" xfId="21554" xr:uid="{00000000-0005-0000-0000-0000BB530000}"/>
    <cellStyle name="Output 9 2 8 5 9" xfId="21555" xr:uid="{00000000-0005-0000-0000-0000BC530000}"/>
    <cellStyle name="Output 9 2 8 5 9 2" xfId="21556" xr:uid="{00000000-0005-0000-0000-0000BD530000}"/>
    <cellStyle name="Output 9 2 8 6" xfId="21557" xr:uid="{00000000-0005-0000-0000-0000BE530000}"/>
    <cellStyle name="Output 9 2 8 6 2" xfId="21558" xr:uid="{00000000-0005-0000-0000-0000BF530000}"/>
    <cellStyle name="Output 9 2 8 7" xfId="21559" xr:uid="{00000000-0005-0000-0000-0000C0530000}"/>
    <cellStyle name="Output 9 2 8 7 2" xfId="21560" xr:uid="{00000000-0005-0000-0000-0000C1530000}"/>
    <cellStyle name="Output 9 2 8 8" xfId="21561" xr:uid="{00000000-0005-0000-0000-0000C2530000}"/>
    <cellStyle name="Output 9 2 8 8 2" xfId="21562" xr:uid="{00000000-0005-0000-0000-0000C3530000}"/>
    <cellStyle name="Output 9 2 8 9" xfId="21563" xr:uid="{00000000-0005-0000-0000-0000C4530000}"/>
    <cellStyle name="Output 9 2 8 9 2" xfId="21564" xr:uid="{00000000-0005-0000-0000-0000C5530000}"/>
    <cellStyle name="Output 9 2 9" xfId="21565" xr:uid="{00000000-0005-0000-0000-0000C6530000}"/>
    <cellStyle name="Output 9 2 9 10" xfId="21566" xr:uid="{00000000-0005-0000-0000-0000C7530000}"/>
    <cellStyle name="Output 9 2 9 10 2" xfId="21567" xr:uid="{00000000-0005-0000-0000-0000C8530000}"/>
    <cellStyle name="Output 9 2 9 11" xfId="21568" xr:uid="{00000000-0005-0000-0000-0000C9530000}"/>
    <cellStyle name="Output 9 2 9 11 2" xfId="21569" xr:uid="{00000000-0005-0000-0000-0000CA530000}"/>
    <cellStyle name="Output 9 2 9 12" xfId="21570" xr:uid="{00000000-0005-0000-0000-0000CB530000}"/>
    <cellStyle name="Output 9 2 9 12 2" xfId="21571" xr:uid="{00000000-0005-0000-0000-0000CC530000}"/>
    <cellStyle name="Output 9 2 9 13" xfId="21572" xr:uid="{00000000-0005-0000-0000-0000CD530000}"/>
    <cellStyle name="Output 9 2 9 13 2" xfId="21573" xr:uid="{00000000-0005-0000-0000-0000CE530000}"/>
    <cellStyle name="Output 9 2 9 14" xfId="21574" xr:uid="{00000000-0005-0000-0000-0000CF530000}"/>
    <cellStyle name="Output 9 2 9 14 2" xfId="21575" xr:uid="{00000000-0005-0000-0000-0000D0530000}"/>
    <cellStyle name="Output 9 2 9 15" xfId="21576" xr:uid="{00000000-0005-0000-0000-0000D1530000}"/>
    <cellStyle name="Output 9 2 9 15 2" xfId="21577" xr:uid="{00000000-0005-0000-0000-0000D2530000}"/>
    <cellStyle name="Output 9 2 9 16" xfId="21578" xr:uid="{00000000-0005-0000-0000-0000D3530000}"/>
    <cellStyle name="Output 9 2 9 16 2" xfId="21579" xr:uid="{00000000-0005-0000-0000-0000D4530000}"/>
    <cellStyle name="Output 9 2 9 17" xfId="21580" xr:uid="{00000000-0005-0000-0000-0000D5530000}"/>
    <cellStyle name="Output 9 2 9 17 2" xfId="21581" xr:uid="{00000000-0005-0000-0000-0000D6530000}"/>
    <cellStyle name="Output 9 2 9 18" xfId="21582" xr:uid="{00000000-0005-0000-0000-0000D7530000}"/>
    <cellStyle name="Output 9 2 9 2" xfId="21583" xr:uid="{00000000-0005-0000-0000-0000D8530000}"/>
    <cellStyle name="Output 9 2 9 2 2" xfId="21584" xr:uid="{00000000-0005-0000-0000-0000D9530000}"/>
    <cellStyle name="Output 9 2 9 3" xfId="21585" xr:uid="{00000000-0005-0000-0000-0000DA530000}"/>
    <cellStyle name="Output 9 2 9 3 2" xfId="21586" xr:uid="{00000000-0005-0000-0000-0000DB530000}"/>
    <cellStyle name="Output 9 2 9 4" xfId="21587" xr:uid="{00000000-0005-0000-0000-0000DC530000}"/>
    <cellStyle name="Output 9 2 9 4 2" xfId="21588" xr:uid="{00000000-0005-0000-0000-0000DD530000}"/>
    <cellStyle name="Output 9 2 9 5" xfId="21589" xr:uid="{00000000-0005-0000-0000-0000DE530000}"/>
    <cellStyle name="Output 9 2 9 5 2" xfId="21590" xr:uid="{00000000-0005-0000-0000-0000DF530000}"/>
    <cellStyle name="Output 9 2 9 6" xfId="21591" xr:uid="{00000000-0005-0000-0000-0000E0530000}"/>
    <cellStyle name="Output 9 2 9 6 2" xfId="21592" xr:uid="{00000000-0005-0000-0000-0000E1530000}"/>
    <cellStyle name="Output 9 2 9 7" xfId="21593" xr:uid="{00000000-0005-0000-0000-0000E2530000}"/>
    <cellStyle name="Output 9 2 9 7 2" xfId="21594" xr:uid="{00000000-0005-0000-0000-0000E3530000}"/>
    <cellStyle name="Output 9 2 9 8" xfId="21595" xr:uid="{00000000-0005-0000-0000-0000E4530000}"/>
    <cellStyle name="Output 9 2 9 8 2" xfId="21596" xr:uid="{00000000-0005-0000-0000-0000E5530000}"/>
    <cellStyle name="Output 9 2 9 9" xfId="21597" xr:uid="{00000000-0005-0000-0000-0000E6530000}"/>
    <cellStyle name="Output 9 2 9 9 2" xfId="21598" xr:uid="{00000000-0005-0000-0000-0000E7530000}"/>
    <cellStyle name="Output 9 20" xfId="21599" xr:uid="{00000000-0005-0000-0000-0000E8530000}"/>
    <cellStyle name="Output 9 20 2" xfId="21600" xr:uid="{00000000-0005-0000-0000-0000E9530000}"/>
    <cellStyle name="Output 9 21" xfId="21601" xr:uid="{00000000-0005-0000-0000-0000EA530000}"/>
    <cellStyle name="Output 9 21 2" xfId="21602" xr:uid="{00000000-0005-0000-0000-0000EB530000}"/>
    <cellStyle name="Output 9 22" xfId="21603" xr:uid="{00000000-0005-0000-0000-0000EC530000}"/>
    <cellStyle name="Output 9 22 2" xfId="21604" xr:uid="{00000000-0005-0000-0000-0000ED530000}"/>
    <cellStyle name="Output 9 23" xfId="21605" xr:uid="{00000000-0005-0000-0000-0000EE530000}"/>
    <cellStyle name="Output 9 23 2" xfId="21606" xr:uid="{00000000-0005-0000-0000-0000EF530000}"/>
    <cellStyle name="Output 9 24" xfId="21607" xr:uid="{00000000-0005-0000-0000-0000F0530000}"/>
    <cellStyle name="Output 9 24 2" xfId="21608" xr:uid="{00000000-0005-0000-0000-0000F1530000}"/>
    <cellStyle name="Output 9 25" xfId="21609" xr:uid="{00000000-0005-0000-0000-0000F2530000}"/>
    <cellStyle name="Output 9 25 2" xfId="21610" xr:uid="{00000000-0005-0000-0000-0000F3530000}"/>
    <cellStyle name="Output 9 26" xfId="21611" xr:uid="{00000000-0005-0000-0000-0000F4530000}"/>
    <cellStyle name="Output 9 26 2" xfId="21612" xr:uid="{00000000-0005-0000-0000-0000F5530000}"/>
    <cellStyle name="Output 9 27" xfId="21613" xr:uid="{00000000-0005-0000-0000-0000F6530000}"/>
    <cellStyle name="Output 9 27 2" xfId="21614" xr:uid="{00000000-0005-0000-0000-0000F7530000}"/>
    <cellStyle name="Output 9 28" xfId="21615" xr:uid="{00000000-0005-0000-0000-0000F8530000}"/>
    <cellStyle name="Output 9 3" xfId="21616" xr:uid="{00000000-0005-0000-0000-0000F9530000}"/>
    <cellStyle name="Output 9 3 10" xfId="21617" xr:uid="{00000000-0005-0000-0000-0000FA530000}"/>
    <cellStyle name="Output 9 3 10 2" xfId="21618" xr:uid="{00000000-0005-0000-0000-0000FB530000}"/>
    <cellStyle name="Output 9 3 11" xfId="21619" xr:uid="{00000000-0005-0000-0000-0000FC530000}"/>
    <cellStyle name="Output 9 3 11 2" xfId="21620" xr:uid="{00000000-0005-0000-0000-0000FD530000}"/>
    <cellStyle name="Output 9 3 12" xfId="21621" xr:uid="{00000000-0005-0000-0000-0000FE530000}"/>
    <cellStyle name="Output 9 3 12 2" xfId="21622" xr:uid="{00000000-0005-0000-0000-0000FF530000}"/>
    <cellStyle name="Output 9 3 13" xfId="21623" xr:uid="{00000000-0005-0000-0000-000000540000}"/>
    <cellStyle name="Output 9 3 13 2" xfId="21624" xr:uid="{00000000-0005-0000-0000-000001540000}"/>
    <cellStyle name="Output 9 3 14" xfId="21625" xr:uid="{00000000-0005-0000-0000-000002540000}"/>
    <cellStyle name="Output 9 3 14 2" xfId="21626" xr:uid="{00000000-0005-0000-0000-000003540000}"/>
    <cellStyle name="Output 9 3 15" xfId="21627" xr:uid="{00000000-0005-0000-0000-000004540000}"/>
    <cellStyle name="Output 9 3 15 2" xfId="21628" xr:uid="{00000000-0005-0000-0000-000005540000}"/>
    <cellStyle name="Output 9 3 16" xfId="21629" xr:uid="{00000000-0005-0000-0000-000006540000}"/>
    <cellStyle name="Output 9 3 16 2" xfId="21630" xr:uid="{00000000-0005-0000-0000-000007540000}"/>
    <cellStyle name="Output 9 3 17" xfId="21631" xr:uid="{00000000-0005-0000-0000-000008540000}"/>
    <cellStyle name="Output 9 3 17 2" xfId="21632" xr:uid="{00000000-0005-0000-0000-000009540000}"/>
    <cellStyle name="Output 9 3 18" xfId="21633" xr:uid="{00000000-0005-0000-0000-00000A540000}"/>
    <cellStyle name="Output 9 3 18 2" xfId="21634" xr:uid="{00000000-0005-0000-0000-00000B540000}"/>
    <cellStyle name="Output 9 3 19" xfId="21635" xr:uid="{00000000-0005-0000-0000-00000C540000}"/>
    <cellStyle name="Output 9 3 19 2" xfId="21636" xr:uid="{00000000-0005-0000-0000-00000D540000}"/>
    <cellStyle name="Output 9 3 2" xfId="21637" xr:uid="{00000000-0005-0000-0000-00000E540000}"/>
    <cellStyle name="Output 9 3 2 10" xfId="21638" xr:uid="{00000000-0005-0000-0000-00000F540000}"/>
    <cellStyle name="Output 9 3 2 10 2" xfId="21639" xr:uid="{00000000-0005-0000-0000-000010540000}"/>
    <cellStyle name="Output 9 3 2 11" xfId="21640" xr:uid="{00000000-0005-0000-0000-000011540000}"/>
    <cellStyle name="Output 9 3 2 11 2" xfId="21641" xr:uid="{00000000-0005-0000-0000-000012540000}"/>
    <cellStyle name="Output 9 3 2 12" xfId="21642" xr:uid="{00000000-0005-0000-0000-000013540000}"/>
    <cellStyle name="Output 9 3 2 12 2" xfId="21643" xr:uid="{00000000-0005-0000-0000-000014540000}"/>
    <cellStyle name="Output 9 3 2 13" xfId="21644" xr:uid="{00000000-0005-0000-0000-000015540000}"/>
    <cellStyle name="Output 9 3 2 13 2" xfId="21645" xr:uid="{00000000-0005-0000-0000-000016540000}"/>
    <cellStyle name="Output 9 3 2 14" xfId="21646" xr:uid="{00000000-0005-0000-0000-000017540000}"/>
    <cellStyle name="Output 9 3 2 14 2" xfId="21647" xr:uid="{00000000-0005-0000-0000-000018540000}"/>
    <cellStyle name="Output 9 3 2 15" xfId="21648" xr:uid="{00000000-0005-0000-0000-000019540000}"/>
    <cellStyle name="Output 9 3 2 15 2" xfId="21649" xr:uid="{00000000-0005-0000-0000-00001A540000}"/>
    <cellStyle name="Output 9 3 2 16" xfId="21650" xr:uid="{00000000-0005-0000-0000-00001B540000}"/>
    <cellStyle name="Output 9 3 2 16 2" xfId="21651" xr:uid="{00000000-0005-0000-0000-00001C540000}"/>
    <cellStyle name="Output 9 3 2 17" xfId="21652" xr:uid="{00000000-0005-0000-0000-00001D540000}"/>
    <cellStyle name="Output 9 3 2 17 2" xfId="21653" xr:uid="{00000000-0005-0000-0000-00001E540000}"/>
    <cellStyle name="Output 9 3 2 18" xfId="21654" xr:uid="{00000000-0005-0000-0000-00001F540000}"/>
    <cellStyle name="Output 9 3 2 18 2" xfId="21655" xr:uid="{00000000-0005-0000-0000-000020540000}"/>
    <cellStyle name="Output 9 3 2 19" xfId="21656" xr:uid="{00000000-0005-0000-0000-000021540000}"/>
    <cellStyle name="Output 9 3 2 2" xfId="21657" xr:uid="{00000000-0005-0000-0000-000022540000}"/>
    <cellStyle name="Output 9 3 2 2 2" xfId="21658" xr:uid="{00000000-0005-0000-0000-000023540000}"/>
    <cellStyle name="Output 9 3 2 3" xfId="21659" xr:uid="{00000000-0005-0000-0000-000024540000}"/>
    <cellStyle name="Output 9 3 2 3 2" xfId="21660" xr:uid="{00000000-0005-0000-0000-000025540000}"/>
    <cellStyle name="Output 9 3 2 4" xfId="21661" xr:uid="{00000000-0005-0000-0000-000026540000}"/>
    <cellStyle name="Output 9 3 2 4 2" xfId="21662" xr:uid="{00000000-0005-0000-0000-000027540000}"/>
    <cellStyle name="Output 9 3 2 5" xfId="21663" xr:uid="{00000000-0005-0000-0000-000028540000}"/>
    <cellStyle name="Output 9 3 2 5 2" xfId="21664" xr:uid="{00000000-0005-0000-0000-000029540000}"/>
    <cellStyle name="Output 9 3 2 6" xfId="21665" xr:uid="{00000000-0005-0000-0000-00002A540000}"/>
    <cellStyle name="Output 9 3 2 6 2" xfId="21666" xr:uid="{00000000-0005-0000-0000-00002B540000}"/>
    <cellStyle name="Output 9 3 2 7" xfId="21667" xr:uid="{00000000-0005-0000-0000-00002C540000}"/>
    <cellStyle name="Output 9 3 2 7 2" xfId="21668" xr:uid="{00000000-0005-0000-0000-00002D540000}"/>
    <cellStyle name="Output 9 3 2 8" xfId="21669" xr:uid="{00000000-0005-0000-0000-00002E540000}"/>
    <cellStyle name="Output 9 3 2 8 2" xfId="21670" xr:uid="{00000000-0005-0000-0000-00002F540000}"/>
    <cellStyle name="Output 9 3 2 9" xfId="21671" xr:uid="{00000000-0005-0000-0000-000030540000}"/>
    <cellStyle name="Output 9 3 2 9 2" xfId="21672" xr:uid="{00000000-0005-0000-0000-000031540000}"/>
    <cellStyle name="Output 9 3 20" xfId="21673" xr:uid="{00000000-0005-0000-0000-000032540000}"/>
    <cellStyle name="Output 9 3 3" xfId="21674" xr:uid="{00000000-0005-0000-0000-000033540000}"/>
    <cellStyle name="Output 9 3 3 10" xfId="21675" xr:uid="{00000000-0005-0000-0000-000034540000}"/>
    <cellStyle name="Output 9 3 3 10 2" xfId="21676" xr:uid="{00000000-0005-0000-0000-000035540000}"/>
    <cellStyle name="Output 9 3 3 11" xfId="21677" xr:uid="{00000000-0005-0000-0000-000036540000}"/>
    <cellStyle name="Output 9 3 3 11 2" xfId="21678" xr:uid="{00000000-0005-0000-0000-000037540000}"/>
    <cellStyle name="Output 9 3 3 12" xfId="21679" xr:uid="{00000000-0005-0000-0000-000038540000}"/>
    <cellStyle name="Output 9 3 3 12 2" xfId="21680" xr:uid="{00000000-0005-0000-0000-000039540000}"/>
    <cellStyle name="Output 9 3 3 13" xfId="21681" xr:uid="{00000000-0005-0000-0000-00003A540000}"/>
    <cellStyle name="Output 9 3 3 13 2" xfId="21682" xr:uid="{00000000-0005-0000-0000-00003B540000}"/>
    <cellStyle name="Output 9 3 3 14" xfId="21683" xr:uid="{00000000-0005-0000-0000-00003C540000}"/>
    <cellStyle name="Output 9 3 3 14 2" xfId="21684" xr:uid="{00000000-0005-0000-0000-00003D540000}"/>
    <cellStyle name="Output 9 3 3 15" xfId="21685" xr:uid="{00000000-0005-0000-0000-00003E540000}"/>
    <cellStyle name="Output 9 3 3 15 2" xfId="21686" xr:uid="{00000000-0005-0000-0000-00003F540000}"/>
    <cellStyle name="Output 9 3 3 16" xfId="21687" xr:uid="{00000000-0005-0000-0000-000040540000}"/>
    <cellStyle name="Output 9 3 3 16 2" xfId="21688" xr:uid="{00000000-0005-0000-0000-000041540000}"/>
    <cellStyle name="Output 9 3 3 17" xfId="21689" xr:uid="{00000000-0005-0000-0000-000042540000}"/>
    <cellStyle name="Output 9 3 3 17 2" xfId="21690" xr:uid="{00000000-0005-0000-0000-000043540000}"/>
    <cellStyle name="Output 9 3 3 18" xfId="21691" xr:uid="{00000000-0005-0000-0000-000044540000}"/>
    <cellStyle name="Output 9 3 3 18 2" xfId="21692" xr:uid="{00000000-0005-0000-0000-000045540000}"/>
    <cellStyle name="Output 9 3 3 19" xfId="21693" xr:uid="{00000000-0005-0000-0000-000046540000}"/>
    <cellStyle name="Output 9 3 3 2" xfId="21694" xr:uid="{00000000-0005-0000-0000-000047540000}"/>
    <cellStyle name="Output 9 3 3 2 2" xfId="21695" xr:uid="{00000000-0005-0000-0000-000048540000}"/>
    <cellStyle name="Output 9 3 3 3" xfId="21696" xr:uid="{00000000-0005-0000-0000-000049540000}"/>
    <cellStyle name="Output 9 3 3 3 2" xfId="21697" xr:uid="{00000000-0005-0000-0000-00004A540000}"/>
    <cellStyle name="Output 9 3 3 4" xfId="21698" xr:uid="{00000000-0005-0000-0000-00004B540000}"/>
    <cellStyle name="Output 9 3 3 4 2" xfId="21699" xr:uid="{00000000-0005-0000-0000-00004C540000}"/>
    <cellStyle name="Output 9 3 3 5" xfId="21700" xr:uid="{00000000-0005-0000-0000-00004D540000}"/>
    <cellStyle name="Output 9 3 3 5 2" xfId="21701" xr:uid="{00000000-0005-0000-0000-00004E540000}"/>
    <cellStyle name="Output 9 3 3 6" xfId="21702" xr:uid="{00000000-0005-0000-0000-00004F540000}"/>
    <cellStyle name="Output 9 3 3 6 2" xfId="21703" xr:uid="{00000000-0005-0000-0000-000050540000}"/>
    <cellStyle name="Output 9 3 3 7" xfId="21704" xr:uid="{00000000-0005-0000-0000-000051540000}"/>
    <cellStyle name="Output 9 3 3 7 2" xfId="21705" xr:uid="{00000000-0005-0000-0000-000052540000}"/>
    <cellStyle name="Output 9 3 3 8" xfId="21706" xr:uid="{00000000-0005-0000-0000-000053540000}"/>
    <cellStyle name="Output 9 3 3 8 2" xfId="21707" xr:uid="{00000000-0005-0000-0000-000054540000}"/>
    <cellStyle name="Output 9 3 3 9" xfId="21708" xr:uid="{00000000-0005-0000-0000-000055540000}"/>
    <cellStyle name="Output 9 3 3 9 2" xfId="21709" xr:uid="{00000000-0005-0000-0000-000056540000}"/>
    <cellStyle name="Output 9 3 4" xfId="21710" xr:uid="{00000000-0005-0000-0000-000057540000}"/>
    <cellStyle name="Output 9 3 4 10" xfId="21711" xr:uid="{00000000-0005-0000-0000-000058540000}"/>
    <cellStyle name="Output 9 3 4 10 2" xfId="21712" xr:uid="{00000000-0005-0000-0000-000059540000}"/>
    <cellStyle name="Output 9 3 4 11" xfId="21713" xr:uid="{00000000-0005-0000-0000-00005A540000}"/>
    <cellStyle name="Output 9 3 4 11 2" xfId="21714" xr:uid="{00000000-0005-0000-0000-00005B540000}"/>
    <cellStyle name="Output 9 3 4 12" xfId="21715" xr:uid="{00000000-0005-0000-0000-00005C540000}"/>
    <cellStyle name="Output 9 3 4 12 2" xfId="21716" xr:uid="{00000000-0005-0000-0000-00005D540000}"/>
    <cellStyle name="Output 9 3 4 13" xfId="21717" xr:uid="{00000000-0005-0000-0000-00005E540000}"/>
    <cellStyle name="Output 9 3 4 13 2" xfId="21718" xr:uid="{00000000-0005-0000-0000-00005F540000}"/>
    <cellStyle name="Output 9 3 4 14" xfId="21719" xr:uid="{00000000-0005-0000-0000-000060540000}"/>
    <cellStyle name="Output 9 3 4 14 2" xfId="21720" xr:uid="{00000000-0005-0000-0000-000061540000}"/>
    <cellStyle name="Output 9 3 4 15" xfId="21721" xr:uid="{00000000-0005-0000-0000-000062540000}"/>
    <cellStyle name="Output 9 3 4 15 2" xfId="21722" xr:uid="{00000000-0005-0000-0000-000063540000}"/>
    <cellStyle name="Output 9 3 4 16" xfId="21723" xr:uid="{00000000-0005-0000-0000-000064540000}"/>
    <cellStyle name="Output 9 3 4 2" xfId="21724" xr:uid="{00000000-0005-0000-0000-000065540000}"/>
    <cellStyle name="Output 9 3 4 2 2" xfId="21725" xr:uid="{00000000-0005-0000-0000-000066540000}"/>
    <cellStyle name="Output 9 3 4 3" xfId="21726" xr:uid="{00000000-0005-0000-0000-000067540000}"/>
    <cellStyle name="Output 9 3 4 3 2" xfId="21727" xr:uid="{00000000-0005-0000-0000-000068540000}"/>
    <cellStyle name="Output 9 3 4 4" xfId="21728" xr:uid="{00000000-0005-0000-0000-000069540000}"/>
    <cellStyle name="Output 9 3 4 4 2" xfId="21729" xr:uid="{00000000-0005-0000-0000-00006A540000}"/>
    <cellStyle name="Output 9 3 4 5" xfId="21730" xr:uid="{00000000-0005-0000-0000-00006B540000}"/>
    <cellStyle name="Output 9 3 4 5 2" xfId="21731" xr:uid="{00000000-0005-0000-0000-00006C540000}"/>
    <cellStyle name="Output 9 3 4 6" xfId="21732" xr:uid="{00000000-0005-0000-0000-00006D540000}"/>
    <cellStyle name="Output 9 3 4 6 2" xfId="21733" xr:uid="{00000000-0005-0000-0000-00006E540000}"/>
    <cellStyle name="Output 9 3 4 7" xfId="21734" xr:uid="{00000000-0005-0000-0000-00006F540000}"/>
    <cellStyle name="Output 9 3 4 7 2" xfId="21735" xr:uid="{00000000-0005-0000-0000-000070540000}"/>
    <cellStyle name="Output 9 3 4 8" xfId="21736" xr:uid="{00000000-0005-0000-0000-000071540000}"/>
    <cellStyle name="Output 9 3 4 8 2" xfId="21737" xr:uid="{00000000-0005-0000-0000-000072540000}"/>
    <cellStyle name="Output 9 3 4 9" xfId="21738" xr:uid="{00000000-0005-0000-0000-000073540000}"/>
    <cellStyle name="Output 9 3 4 9 2" xfId="21739" xr:uid="{00000000-0005-0000-0000-000074540000}"/>
    <cellStyle name="Output 9 3 5" xfId="21740" xr:uid="{00000000-0005-0000-0000-000075540000}"/>
    <cellStyle name="Output 9 3 5 10" xfId="21741" xr:uid="{00000000-0005-0000-0000-000076540000}"/>
    <cellStyle name="Output 9 3 5 10 2" xfId="21742" xr:uid="{00000000-0005-0000-0000-000077540000}"/>
    <cellStyle name="Output 9 3 5 11" xfId="21743" xr:uid="{00000000-0005-0000-0000-000078540000}"/>
    <cellStyle name="Output 9 3 5 11 2" xfId="21744" xr:uid="{00000000-0005-0000-0000-000079540000}"/>
    <cellStyle name="Output 9 3 5 12" xfId="21745" xr:uid="{00000000-0005-0000-0000-00007A540000}"/>
    <cellStyle name="Output 9 3 5 12 2" xfId="21746" xr:uid="{00000000-0005-0000-0000-00007B540000}"/>
    <cellStyle name="Output 9 3 5 13" xfId="21747" xr:uid="{00000000-0005-0000-0000-00007C540000}"/>
    <cellStyle name="Output 9 3 5 13 2" xfId="21748" xr:uid="{00000000-0005-0000-0000-00007D540000}"/>
    <cellStyle name="Output 9 3 5 14" xfId="21749" xr:uid="{00000000-0005-0000-0000-00007E540000}"/>
    <cellStyle name="Output 9 3 5 14 2" xfId="21750" xr:uid="{00000000-0005-0000-0000-00007F540000}"/>
    <cellStyle name="Output 9 3 5 15" xfId="21751" xr:uid="{00000000-0005-0000-0000-000080540000}"/>
    <cellStyle name="Output 9 3 5 15 2" xfId="21752" xr:uid="{00000000-0005-0000-0000-000081540000}"/>
    <cellStyle name="Output 9 3 5 16" xfId="21753" xr:uid="{00000000-0005-0000-0000-000082540000}"/>
    <cellStyle name="Output 9 3 5 2" xfId="21754" xr:uid="{00000000-0005-0000-0000-000083540000}"/>
    <cellStyle name="Output 9 3 5 2 2" xfId="21755" xr:uid="{00000000-0005-0000-0000-000084540000}"/>
    <cellStyle name="Output 9 3 5 3" xfId="21756" xr:uid="{00000000-0005-0000-0000-000085540000}"/>
    <cellStyle name="Output 9 3 5 3 2" xfId="21757" xr:uid="{00000000-0005-0000-0000-000086540000}"/>
    <cellStyle name="Output 9 3 5 4" xfId="21758" xr:uid="{00000000-0005-0000-0000-000087540000}"/>
    <cellStyle name="Output 9 3 5 4 2" xfId="21759" xr:uid="{00000000-0005-0000-0000-000088540000}"/>
    <cellStyle name="Output 9 3 5 5" xfId="21760" xr:uid="{00000000-0005-0000-0000-000089540000}"/>
    <cellStyle name="Output 9 3 5 5 2" xfId="21761" xr:uid="{00000000-0005-0000-0000-00008A540000}"/>
    <cellStyle name="Output 9 3 5 6" xfId="21762" xr:uid="{00000000-0005-0000-0000-00008B540000}"/>
    <cellStyle name="Output 9 3 5 6 2" xfId="21763" xr:uid="{00000000-0005-0000-0000-00008C540000}"/>
    <cellStyle name="Output 9 3 5 7" xfId="21764" xr:uid="{00000000-0005-0000-0000-00008D540000}"/>
    <cellStyle name="Output 9 3 5 7 2" xfId="21765" xr:uid="{00000000-0005-0000-0000-00008E540000}"/>
    <cellStyle name="Output 9 3 5 8" xfId="21766" xr:uid="{00000000-0005-0000-0000-00008F540000}"/>
    <cellStyle name="Output 9 3 5 8 2" xfId="21767" xr:uid="{00000000-0005-0000-0000-000090540000}"/>
    <cellStyle name="Output 9 3 5 9" xfId="21768" xr:uid="{00000000-0005-0000-0000-000091540000}"/>
    <cellStyle name="Output 9 3 5 9 2" xfId="21769" xr:uid="{00000000-0005-0000-0000-000092540000}"/>
    <cellStyle name="Output 9 3 6" xfId="21770" xr:uid="{00000000-0005-0000-0000-000093540000}"/>
    <cellStyle name="Output 9 3 6 10" xfId="21771" xr:uid="{00000000-0005-0000-0000-000094540000}"/>
    <cellStyle name="Output 9 3 6 10 2" xfId="21772" xr:uid="{00000000-0005-0000-0000-000095540000}"/>
    <cellStyle name="Output 9 3 6 11" xfId="21773" xr:uid="{00000000-0005-0000-0000-000096540000}"/>
    <cellStyle name="Output 9 3 6 11 2" xfId="21774" xr:uid="{00000000-0005-0000-0000-000097540000}"/>
    <cellStyle name="Output 9 3 6 12" xfId="21775" xr:uid="{00000000-0005-0000-0000-000098540000}"/>
    <cellStyle name="Output 9 3 6 12 2" xfId="21776" xr:uid="{00000000-0005-0000-0000-000099540000}"/>
    <cellStyle name="Output 9 3 6 13" xfId="21777" xr:uid="{00000000-0005-0000-0000-00009A540000}"/>
    <cellStyle name="Output 9 3 6 13 2" xfId="21778" xr:uid="{00000000-0005-0000-0000-00009B540000}"/>
    <cellStyle name="Output 9 3 6 14" xfId="21779" xr:uid="{00000000-0005-0000-0000-00009C540000}"/>
    <cellStyle name="Output 9 3 6 14 2" xfId="21780" xr:uid="{00000000-0005-0000-0000-00009D540000}"/>
    <cellStyle name="Output 9 3 6 15" xfId="21781" xr:uid="{00000000-0005-0000-0000-00009E540000}"/>
    <cellStyle name="Output 9 3 6 2" xfId="21782" xr:uid="{00000000-0005-0000-0000-00009F540000}"/>
    <cellStyle name="Output 9 3 6 2 2" xfId="21783" xr:uid="{00000000-0005-0000-0000-0000A0540000}"/>
    <cellStyle name="Output 9 3 6 3" xfId="21784" xr:uid="{00000000-0005-0000-0000-0000A1540000}"/>
    <cellStyle name="Output 9 3 6 3 2" xfId="21785" xr:uid="{00000000-0005-0000-0000-0000A2540000}"/>
    <cellStyle name="Output 9 3 6 4" xfId="21786" xr:uid="{00000000-0005-0000-0000-0000A3540000}"/>
    <cellStyle name="Output 9 3 6 4 2" xfId="21787" xr:uid="{00000000-0005-0000-0000-0000A4540000}"/>
    <cellStyle name="Output 9 3 6 5" xfId="21788" xr:uid="{00000000-0005-0000-0000-0000A5540000}"/>
    <cellStyle name="Output 9 3 6 5 2" xfId="21789" xr:uid="{00000000-0005-0000-0000-0000A6540000}"/>
    <cellStyle name="Output 9 3 6 6" xfId="21790" xr:uid="{00000000-0005-0000-0000-0000A7540000}"/>
    <cellStyle name="Output 9 3 6 6 2" xfId="21791" xr:uid="{00000000-0005-0000-0000-0000A8540000}"/>
    <cellStyle name="Output 9 3 6 7" xfId="21792" xr:uid="{00000000-0005-0000-0000-0000A9540000}"/>
    <cellStyle name="Output 9 3 6 7 2" xfId="21793" xr:uid="{00000000-0005-0000-0000-0000AA540000}"/>
    <cellStyle name="Output 9 3 6 8" xfId="21794" xr:uid="{00000000-0005-0000-0000-0000AB540000}"/>
    <cellStyle name="Output 9 3 6 8 2" xfId="21795" xr:uid="{00000000-0005-0000-0000-0000AC540000}"/>
    <cellStyle name="Output 9 3 6 9" xfId="21796" xr:uid="{00000000-0005-0000-0000-0000AD540000}"/>
    <cellStyle name="Output 9 3 6 9 2" xfId="21797" xr:uid="{00000000-0005-0000-0000-0000AE540000}"/>
    <cellStyle name="Output 9 3 7" xfId="21798" xr:uid="{00000000-0005-0000-0000-0000AF540000}"/>
    <cellStyle name="Output 9 3 7 2" xfId="21799" xr:uid="{00000000-0005-0000-0000-0000B0540000}"/>
    <cellStyle name="Output 9 3 8" xfId="21800" xr:uid="{00000000-0005-0000-0000-0000B1540000}"/>
    <cellStyle name="Output 9 3 8 2" xfId="21801" xr:uid="{00000000-0005-0000-0000-0000B2540000}"/>
    <cellStyle name="Output 9 3 9" xfId="21802" xr:uid="{00000000-0005-0000-0000-0000B3540000}"/>
    <cellStyle name="Output 9 3 9 2" xfId="21803" xr:uid="{00000000-0005-0000-0000-0000B4540000}"/>
    <cellStyle name="Output 9 4" xfId="21804" xr:uid="{00000000-0005-0000-0000-0000B5540000}"/>
    <cellStyle name="Output 9 4 10" xfId="21805" xr:uid="{00000000-0005-0000-0000-0000B6540000}"/>
    <cellStyle name="Output 9 4 10 2" xfId="21806" xr:uid="{00000000-0005-0000-0000-0000B7540000}"/>
    <cellStyle name="Output 9 4 11" xfId="21807" xr:uid="{00000000-0005-0000-0000-0000B8540000}"/>
    <cellStyle name="Output 9 4 11 2" xfId="21808" xr:uid="{00000000-0005-0000-0000-0000B9540000}"/>
    <cellStyle name="Output 9 4 12" xfId="21809" xr:uid="{00000000-0005-0000-0000-0000BA540000}"/>
    <cellStyle name="Output 9 4 12 2" xfId="21810" xr:uid="{00000000-0005-0000-0000-0000BB540000}"/>
    <cellStyle name="Output 9 4 13" xfId="21811" xr:uid="{00000000-0005-0000-0000-0000BC540000}"/>
    <cellStyle name="Output 9 4 13 2" xfId="21812" xr:uid="{00000000-0005-0000-0000-0000BD540000}"/>
    <cellStyle name="Output 9 4 14" xfId="21813" xr:uid="{00000000-0005-0000-0000-0000BE540000}"/>
    <cellStyle name="Output 9 4 14 2" xfId="21814" xr:uid="{00000000-0005-0000-0000-0000BF540000}"/>
    <cellStyle name="Output 9 4 15" xfId="21815" xr:uid="{00000000-0005-0000-0000-0000C0540000}"/>
    <cellStyle name="Output 9 4 15 2" xfId="21816" xr:uid="{00000000-0005-0000-0000-0000C1540000}"/>
    <cellStyle name="Output 9 4 16" xfId="21817" xr:uid="{00000000-0005-0000-0000-0000C2540000}"/>
    <cellStyle name="Output 9 4 16 2" xfId="21818" xr:uid="{00000000-0005-0000-0000-0000C3540000}"/>
    <cellStyle name="Output 9 4 17" xfId="21819" xr:uid="{00000000-0005-0000-0000-0000C4540000}"/>
    <cellStyle name="Output 9 4 17 2" xfId="21820" xr:uid="{00000000-0005-0000-0000-0000C5540000}"/>
    <cellStyle name="Output 9 4 18" xfId="21821" xr:uid="{00000000-0005-0000-0000-0000C6540000}"/>
    <cellStyle name="Output 9 4 18 2" xfId="21822" xr:uid="{00000000-0005-0000-0000-0000C7540000}"/>
    <cellStyle name="Output 9 4 19" xfId="21823" xr:uid="{00000000-0005-0000-0000-0000C8540000}"/>
    <cellStyle name="Output 9 4 19 2" xfId="21824" xr:uid="{00000000-0005-0000-0000-0000C9540000}"/>
    <cellStyle name="Output 9 4 2" xfId="21825" xr:uid="{00000000-0005-0000-0000-0000CA540000}"/>
    <cellStyle name="Output 9 4 2 10" xfId="21826" xr:uid="{00000000-0005-0000-0000-0000CB540000}"/>
    <cellStyle name="Output 9 4 2 10 2" xfId="21827" xr:uid="{00000000-0005-0000-0000-0000CC540000}"/>
    <cellStyle name="Output 9 4 2 11" xfId="21828" xr:uid="{00000000-0005-0000-0000-0000CD540000}"/>
    <cellStyle name="Output 9 4 2 11 2" xfId="21829" xr:uid="{00000000-0005-0000-0000-0000CE540000}"/>
    <cellStyle name="Output 9 4 2 12" xfId="21830" xr:uid="{00000000-0005-0000-0000-0000CF540000}"/>
    <cellStyle name="Output 9 4 2 12 2" xfId="21831" xr:uid="{00000000-0005-0000-0000-0000D0540000}"/>
    <cellStyle name="Output 9 4 2 13" xfId="21832" xr:uid="{00000000-0005-0000-0000-0000D1540000}"/>
    <cellStyle name="Output 9 4 2 13 2" xfId="21833" xr:uid="{00000000-0005-0000-0000-0000D2540000}"/>
    <cellStyle name="Output 9 4 2 14" xfId="21834" xr:uid="{00000000-0005-0000-0000-0000D3540000}"/>
    <cellStyle name="Output 9 4 2 14 2" xfId="21835" xr:uid="{00000000-0005-0000-0000-0000D4540000}"/>
    <cellStyle name="Output 9 4 2 15" xfId="21836" xr:uid="{00000000-0005-0000-0000-0000D5540000}"/>
    <cellStyle name="Output 9 4 2 15 2" xfId="21837" xr:uid="{00000000-0005-0000-0000-0000D6540000}"/>
    <cellStyle name="Output 9 4 2 16" xfId="21838" xr:uid="{00000000-0005-0000-0000-0000D7540000}"/>
    <cellStyle name="Output 9 4 2 16 2" xfId="21839" xr:uid="{00000000-0005-0000-0000-0000D8540000}"/>
    <cellStyle name="Output 9 4 2 17" xfId="21840" xr:uid="{00000000-0005-0000-0000-0000D9540000}"/>
    <cellStyle name="Output 9 4 2 17 2" xfId="21841" xr:uid="{00000000-0005-0000-0000-0000DA540000}"/>
    <cellStyle name="Output 9 4 2 18" xfId="21842" xr:uid="{00000000-0005-0000-0000-0000DB540000}"/>
    <cellStyle name="Output 9 4 2 18 2" xfId="21843" xr:uid="{00000000-0005-0000-0000-0000DC540000}"/>
    <cellStyle name="Output 9 4 2 19" xfId="21844" xr:uid="{00000000-0005-0000-0000-0000DD540000}"/>
    <cellStyle name="Output 9 4 2 2" xfId="21845" xr:uid="{00000000-0005-0000-0000-0000DE540000}"/>
    <cellStyle name="Output 9 4 2 2 2" xfId="21846" xr:uid="{00000000-0005-0000-0000-0000DF540000}"/>
    <cellStyle name="Output 9 4 2 3" xfId="21847" xr:uid="{00000000-0005-0000-0000-0000E0540000}"/>
    <cellStyle name="Output 9 4 2 3 2" xfId="21848" xr:uid="{00000000-0005-0000-0000-0000E1540000}"/>
    <cellStyle name="Output 9 4 2 4" xfId="21849" xr:uid="{00000000-0005-0000-0000-0000E2540000}"/>
    <cellStyle name="Output 9 4 2 4 2" xfId="21850" xr:uid="{00000000-0005-0000-0000-0000E3540000}"/>
    <cellStyle name="Output 9 4 2 5" xfId="21851" xr:uid="{00000000-0005-0000-0000-0000E4540000}"/>
    <cellStyle name="Output 9 4 2 5 2" xfId="21852" xr:uid="{00000000-0005-0000-0000-0000E5540000}"/>
    <cellStyle name="Output 9 4 2 6" xfId="21853" xr:uid="{00000000-0005-0000-0000-0000E6540000}"/>
    <cellStyle name="Output 9 4 2 6 2" xfId="21854" xr:uid="{00000000-0005-0000-0000-0000E7540000}"/>
    <cellStyle name="Output 9 4 2 7" xfId="21855" xr:uid="{00000000-0005-0000-0000-0000E8540000}"/>
    <cellStyle name="Output 9 4 2 7 2" xfId="21856" xr:uid="{00000000-0005-0000-0000-0000E9540000}"/>
    <cellStyle name="Output 9 4 2 8" xfId="21857" xr:uid="{00000000-0005-0000-0000-0000EA540000}"/>
    <cellStyle name="Output 9 4 2 8 2" xfId="21858" xr:uid="{00000000-0005-0000-0000-0000EB540000}"/>
    <cellStyle name="Output 9 4 2 9" xfId="21859" xr:uid="{00000000-0005-0000-0000-0000EC540000}"/>
    <cellStyle name="Output 9 4 2 9 2" xfId="21860" xr:uid="{00000000-0005-0000-0000-0000ED540000}"/>
    <cellStyle name="Output 9 4 20" xfId="21861" xr:uid="{00000000-0005-0000-0000-0000EE540000}"/>
    <cellStyle name="Output 9 4 3" xfId="21862" xr:uid="{00000000-0005-0000-0000-0000EF540000}"/>
    <cellStyle name="Output 9 4 3 10" xfId="21863" xr:uid="{00000000-0005-0000-0000-0000F0540000}"/>
    <cellStyle name="Output 9 4 3 10 2" xfId="21864" xr:uid="{00000000-0005-0000-0000-0000F1540000}"/>
    <cellStyle name="Output 9 4 3 11" xfId="21865" xr:uid="{00000000-0005-0000-0000-0000F2540000}"/>
    <cellStyle name="Output 9 4 3 11 2" xfId="21866" xr:uid="{00000000-0005-0000-0000-0000F3540000}"/>
    <cellStyle name="Output 9 4 3 12" xfId="21867" xr:uid="{00000000-0005-0000-0000-0000F4540000}"/>
    <cellStyle name="Output 9 4 3 12 2" xfId="21868" xr:uid="{00000000-0005-0000-0000-0000F5540000}"/>
    <cellStyle name="Output 9 4 3 13" xfId="21869" xr:uid="{00000000-0005-0000-0000-0000F6540000}"/>
    <cellStyle name="Output 9 4 3 13 2" xfId="21870" xr:uid="{00000000-0005-0000-0000-0000F7540000}"/>
    <cellStyle name="Output 9 4 3 14" xfId="21871" xr:uid="{00000000-0005-0000-0000-0000F8540000}"/>
    <cellStyle name="Output 9 4 3 14 2" xfId="21872" xr:uid="{00000000-0005-0000-0000-0000F9540000}"/>
    <cellStyle name="Output 9 4 3 15" xfId="21873" xr:uid="{00000000-0005-0000-0000-0000FA540000}"/>
    <cellStyle name="Output 9 4 3 15 2" xfId="21874" xr:uid="{00000000-0005-0000-0000-0000FB540000}"/>
    <cellStyle name="Output 9 4 3 16" xfId="21875" xr:uid="{00000000-0005-0000-0000-0000FC540000}"/>
    <cellStyle name="Output 9 4 3 16 2" xfId="21876" xr:uid="{00000000-0005-0000-0000-0000FD540000}"/>
    <cellStyle name="Output 9 4 3 17" xfId="21877" xr:uid="{00000000-0005-0000-0000-0000FE540000}"/>
    <cellStyle name="Output 9 4 3 17 2" xfId="21878" xr:uid="{00000000-0005-0000-0000-0000FF540000}"/>
    <cellStyle name="Output 9 4 3 18" xfId="21879" xr:uid="{00000000-0005-0000-0000-000000550000}"/>
    <cellStyle name="Output 9 4 3 18 2" xfId="21880" xr:uid="{00000000-0005-0000-0000-000001550000}"/>
    <cellStyle name="Output 9 4 3 19" xfId="21881" xr:uid="{00000000-0005-0000-0000-000002550000}"/>
    <cellStyle name="Output 9 4 3 2" xfId="21882" xr:uid="{00000000-0005-0000-0000-000003550000}"/>
    <cellStyle name="Output 9 4 3 2 2" xfId="21883" xr:uid="{00000000-0005-0000-0000-000004550000}"/>
    <cellStyle name="Output 9 4 3 3" xfId="21884" xr:uid="{00000000-0005-0000-0000-000005550000}"/>
    <cellStyle name="Output 9 4 3 3 2" xfId="21885" xr:uid="{00000000-0005-0000-0000-000006550000}"/>
    <cellStyle name="Output 9 4 3 4" xfId="21886" xr:uid="{00000000-0005-0000-0000-000007550000}"/>
    <cellStyle name="Output 9 4 3 4 2" xfId="21887" xr:uid="{00000000-0005-0000-0000-000008550000}"/>
    <cellStyle name="Output 9 4 3 5" xfId="21888" xr:uid="{00000000-0005-0000-0000-000009550000}"/>
    <cellStyle name="Output 9 4 3 5 2" xfId="21889" xr:uid="{00000000-0005-0000-0000-00000A550000}"/>
    <cellStyle name="Output 9 4 3 6" xfId="21890" xr:uid="{00000000-0005-0000-0000-00000B550000}"/>
    <cellStyle name="Output 9 4 3 6 2" xfId="21891" xr:uid="{00000000-0005-0000-0000-00000C550000}"/>
    <cellStyle name="Output 9 4 3 7" xfId="21892" xr:uid="{00000000-0005-0000-0000-00000D550000}"/>
    <cellStyle name="Output 9 4 3 7 2" xfId="21893" xr:uid="{00000000-0005-0000-0000-00000E550000}"/>
    <cellStyle name="Output 9 4 3 8" xfId="21894" xr:uid="{00000000-0005-0000-0000-00000F550000}"/>
    <cellStyle name="Output 9 4 3 8 2" xfId="21895" xr:uid="{00000000-0005-0000-0000-000010550000}"/>
    <cellStyle name="Output 9 4 3 9" xfId="21896" xr:uid="{00000000-0005-0000-0000-000011550000}"/>
    <cellStyle name="Output 9 4 3 9 2" xfId="21897" xr:uid="{00000000-0005-0000-0000-000012550000}"/>
    <cellStyle name="Output 9 4 4" xfId="21898" xr:uid="{00000000-0005-0000-0000-000013550000}"/>
    <cellStyle name="Output 9 4 4 10" xfId="21899" xr:uid="{00000000-0005-0000-0000-000014550000}"/>
    <cellStyle name="Output 9 4 4 10 2" xfId="21900" xr:uid="{00000000-0005-0000-0000-000015550000}"/>
    <cellStyle name="Output 9 4 4 11" xfId="21901" xr:uid="{00000000-0005-0000-0000-000016550000}"/>
    <cellStyle name="Output 9 4 4 11 2" xfId="21902" xr:uid="{00000000-0005-0000-0000-000017550000}"/>
    <cellStyle name="Output 9 4 4 12" xfId="21903" xr:uid="{00000000-0005-0000-0000-000018550000}"/>
    <cellStyle name="Output 9 4 4 12 2" xfId="21904" xr:uid="{00000000-0005-0000-0000-000019550000}"/>
    <cellStyle name="Output 9 4 4 13" xfId="21905" xr:uid="{00000000-0005-0000-0000-00001A550000}"/>
    <cellStyle name="Output 9 4 4 13 2" xfId="21906" xr:uid="{00000000-0005-0000-0000-00001B550000}"/>
    <cellStyle name="Output 9 4 4 14" xfId="21907" xr:uid="{00000000-0005-0000-0000-00001C550000}"/>
    <cellStyle name="Output 9 4 4 14 2" xfId="21908" xr:uid="{00000000-0005-0000-0000-00001D550000}"/>
    <cellStyle name="Output 9 4 4 15" xfId="21909" xr:uid="{00000000-0005-0000-0000-00001E550000}"/>
    <cellStyle name="Output 9 4 4 15 2" xfId="21910" xr:uid="{00000000-0005-0000-0000-00001F550000}"/>
    <cellStyle name="Output 9 4 4 16" xfId="21911" xr:uid="{00000000-0005-0000-0000-000020550000}"/>
    <cellStyle name="Output 9 4 4 2" xfId="21912" xr:uid="{00000000-0005-0000-0000-000021550000}"/>
    <cellStyle name="Output 9 4 4 2 2" xfId="21913" xr:uid="{00000000-0005-0000-0000-000022550000}"/>
    <cellStyle name="Output 9 4 4 3" xfId="21914" xr:uid="{00000000-0005-0000-0000-000023550000}"/>
    <cellStyle name="Output 9 4 4 3 2" xfId="21915" xr:uid="{00000000-0005-0000-0000-000024550000}"/>
    <cellStyle name="Output 9 4 4 4" xfId="21916" xr:uid="{00000000-0005-0000-0000-000025550000}"/>
    <cellStyle name="Output 9 4 4 4 2" xfId="21917" xr:uid="{00000000-0005-0000-0000-000026550000}"/>
    <cellStyle name="Output 9 4 4 5" xfId="21918" xr:uid="{00000000-0005-0000-0000-000027550000}"/>
    <cellStyle name="Output 9 4 4 5 2" xfId="21919" xr:uid="{00000000-0005-0000-0000-000028550000}"/>
    <cellStyle name="Output 9 4 4 6" xfId="21920" xr:uid="{00000000-0005-0000-0000-000029550000}"/>
    <cellStyle name="Output 9 4 4 6 2" xfId="21921" xr:uid="{00000000-0005-0000-0000-00002A550000}"/>
    <cellStyle name="Output 9 4 4 7" xfId="21922" xr:uid="{00000000-0005-0000-0000-00002B550000}"/>
    <cellStyle name="Output 9 4 4 7 2" xfId="21923" xr:uid="{00000000-0005-0000-0000-00002C550000}"/>
    <cellStyle name="Output 9 4 4 8" xfId="21924" xr:uid="{00000000-0005-0000-0000-00002D550000}"/>
    <cellStyle name="Output 9 4 4 8 2" xfId="21925" xr:uid="{00000000-0005-0000-0000-00002E550000}"/>
    <cellStyle name="Output 9 4 4 9" xfId="21926" xr:uid="{00000000-0005-0000-0000-00002F550000}"/>
    <cellStyle name="Output 9 4 4 9 2" xfId="21927" xr:uid="{00000000-0005-0000-0000-000030550000}"/>
    <cellStyle name="Output 9 4 5" xfId="21928" xr:uid="{00000000-0005-0000-0000-000031550000}"/>
    <cellStyle name="Output 9 4 5 10" xfId="21929" xr:uid="{00000000-0005-0000-0000-000032550000}"/>
    <cellStyle name="Output 9 4 5 10 2" xfId="21930" xr:uid="{00000000-0005-0000-0000-000033550000}"/>
    <cellStyle name="Output 9 4 5 11" xfId="21931" xr:uid="{00000000-0005-0000-0000-000034550000}"/>
    <cellStyle name="Output 9 4 5 11 2" xfId="21932" xr:uid="{00000000-0005-0000-0000-000035550000}"/>
    <cellStyle name="Output 9 4 5 12" xfId="21933" xr:uid="{00000000-0005-0000-0000-000036550000}"/>
    <cellStyle name="Output 9 4 5 12 2" xfId="21934" xr:uid="{00000000-0005-0000-0000-000037550000}"/>
    <cellStyle name="Output 9 4 5 13" xfId="21935" xr:uid="{00000000-0005-0000-0000-000038550000}"/>
    <cellStyle name="Output 9 4 5 13 2" xfId="21936" xr:uid="{00000000-0005-0000-0000-000039550000}"/>
    <cellStyle name="Output 9 4 5 14" xfId="21937" xr:uid="{00000000-0005-0000-0000-00003A550000}"/>
    <cellStyle name="Output 9 4 5 14 2" xfId="21938" xr:uid="{00000000-0005-0000-0000-00003B550000}"/>
    <cellStyle name="Output 9 4 5 15" xfId="21939" xr:uid="{00000000-0005-0000-0000-00003C550000}"/>
    <cellStyle name="Output 9 4 5 15 2" xfId="21940" xr:uid="{00000000-0005-0000-0000-00003D550000}"/>
    <cellStyle name="Output 9 4 5 16" xfId="21941" xr:uid="{00000000-0005-0000-0000-00003E550000}"/>
    <cellStyle name="Output 9 4 5 2" xfId="21942" xr:uid="{00000000-0005-0000-0000-00003F550000}"/>
    <cellStyle name="Output 9 4 5 2 2" xfId="21943" xr:uid="{00000000-0005-0000-0000-000040550000}"/>
    <cellStyle name="Output 9 4 5 3" xfId="21944" xr:uid="{00000000-0005-0000-0000-000041550000}"/>
    <cellStyle name="Output 9 4 5 3 2" xfId="21945" xr:uid="{00000000-0005-0000-0000-000042550000}"/>
    <cellStyle name="Output 9 4 5 4" xfId="21946" xr:uid="{00000000-0005-0000-0000-000043550000}"/>
    <cellStyle name="Output 9 4 5 4 2" xfId="21947" xr:uid="{00000000-0005-0000-0000-000044550000}"/>
    <cellStyle name="Output 9 4 5 5" xfId="21948" xr:uid="{00000000-0005-0000-0000-000045550000}"/>
    <cellStyle name="Output 9 4 5 5 2" xfId="21949" xr:uid="{00000000-0005-0000-0000-000046550000}"/>
    <cellStyle name="Output 9 4 5 6" xfId="21950" xr:uid="{00000000-0005-0000-0000-000047550000}"/>
    <cellStyle name="Output 9 4 5 6 2" xfId="21951" xr:uid="{00000000-0005-0000-0000-000048550000}"/>
    <cellStyle name="Output 9 4 5 7" xfId="21952" xr:uid="{00000000-0005-0000-0000-000049550000}"/>
    <cellStyle name="Output 9 4 5 7 2" xfId="21953" xr:uid="{00000000-0005-0000-0000-00004A550000}"/>
    <cellStyle name="Output 9 4 5 8" xfId="21954" xr:uid="{00000000-0005-0000-0000-00004B550000}"/>
    <cellStyle name="Output 9 4 5 8 2" xfId="21955" xr:uid="{00000000-0005-0000-0000-00004C550000}"/>
    <cellStyle name="Output 9 4 5 9" xfId="21956" xr:uid="{00000000-0005-0000-0000-00004D550000}"/>
    <cellStyle name="Output 9 4 5 9 2" xfId="21957" xr:uid="{00000000-0005-0000-0000-00004E550000}"/>
    <cellStyle name="Output 9 4 6" xfId="21958" xr:uid="{00000000-0005-0000-0000-00004F550000}"/>
    <cellStyle name="Output 9 4 6 10" xfId="21959" xr:uid="{00000000-0005-0000-0000-000050550000}"/>
    <cellStyle name="Output 9 4 6 10 2" xfId="21960" xr:uid="{00000000-0005-0000-0000-000051550000}"/>
    <cellStyle name="Output 9 4 6 11" xfId="21961" xr:uid="{00000000-0005-0000-0000-000052550000}"/>
    <cellStyle name="Output 9 4 6 11 2" xfId="21962" xr:uid="{00000000-0005-0000-0000-000053550000}"/>
    <cellStyle name="Output 9 4 6 12" xfId="21963" xr:uid="{00000000-0005-0000-0000-000054550000}"/>
    <cellStyle name="Output 9 4 6 12 2" xfId="21964" xr:uid="{00000000-0005-0000-0000-000055550000}"/>
    <cellStyle name="Output 9 4 6 13" xfId="21965" xr:uid="{00000000-0005-0000-0000-000056550000}"/>
    <cellStyle name="Output 9 4 6 13 2" xfId="21966" xr:uid="{00000000-0005-0000-0000-000057550000}"/>
    <cellStyle name="Output 9 4 6 14" xfId="21967" xr:uid="{00000000-0005-0000-0000-000058550000}"/>
    <cellStyle name="Output 9 4 6 14 2" xfId="21968" xr:uid="{00000000-0005-0000-0000-000059550000}"/>
    <cellStyle name="Output 9 4 6 15" xfId="21969" xr:uid="{00000000-0005-0000-0000-00005A550000}"/>
    <cellStyle name="Output 9 4 6 2" xfId="21970" xr:uid="{00000000-0005-0000-0000-00005B550000}"/>
    <cellStyle name="Output 9 4 6 2 2" xfId="21971" xr:uid="{00000000-0005-0000-0000-00005C550000}"/>
    <cellStyle name="Output 9 4 6 3" xfId="21972" xr:uid="{00000000-0005-0000-0000-00005D550000}"/>
    <cellStyle name="Output 9 4 6 3 2" xfId="21973" xr:uid="{00000000-0005-0000-0000-00005E550000}"/>
    <cellStyle name="Output 9 4 6 4" xfId="21974" xr:uid="{00000000-0005-0000-0000-00005F550000}"/>
    <cellStyle name="Output 9 4 6 4 2" xfId="21975" xr:uid="{00000000-0005-0000-0000-000060550000}"/>
    <cellStyle name="Output 9 4 6 5" xfId="21976" xr:uid="{00000000-0005-0000-0000-000061550000}"/>
    <cellStyle name="Output 9 4 6 5 2" xfId="21977" xr:uid="{00000000-0005-0000-0000-000062550000}"/>
    <cellStyle name="Output 9 4 6 6" xfId="21978" xr:uid="{00000000-0005-0000-0000-000063550000}"/>
    <cellStyle name="Output 9 4 6 6 2" xfId="21979" xr:uid="{00000000-0005-0000-0000-000064550000}"/>
    <cellStyle name="Output 9 4 6 7" xfId="21980" xr:uid="{00000000-0005-0000-0000-000065550000}"/>
    <cellStyle name="Output 9 4 6 7 2" xfId="21981" xr:uid="{00000000-0005-0000-0000-000066550000}"/>
    <cellStyle name="Output 9 4 6 8" xfId="21982" xr:uid="{00000000-0005-0000-0000-000067550000}"/>
    <cellStyle name="Output 9 4 6 8 2" xfId="21983" xr:uid="{00000000-0005-0000-0000-000068550000}"/>
    <cellStyle name="Output 9 4 6 9" xfId="21984" xr:uid="{00000000-0005-0000-0000-000069550000}"/>
    <cellStyle name="Output 9 4 6 9 2" xfId="21985" xr:uid="{00000000-0005-0000-0000-00006A550000}"/>
    <cellStyle name="Output 9 4 7" xfId="21986" xr:uid="{00000000-0005-0000-0000-00006B550000}"/>
    <cellStyle name="Output 9 4 7 2" xfId="21987" xr:uid="{00000000-0005-0000-0000-00006C550000}"/>
    <cellStyle name="Output 9 4 8" xfId="21988" xr:uid="{00000000-0005-0000-0000-00006D550000}"/>
    <cellStyle name="Output 9 4 8 2" xfId="21989" xr:uid="{00000000-0005-0000-0000-00006E550000}"/>
    <cellStyle name="Output 9 4 9" xfId="21990" xr:uid="{00000000-0005-0000-0000-00006F550000}"/>
    <cellStyle name="Output 9 4 9 2" xfId="21991" xr:uid="{00000000-0005-0000-0000-000070550000}"/>
    <cellStyle name="Output 9 5" xfId="21992" xr:uid="{00000000-0005-0000-0000-000071550000}"/>
    <cellStyle name="Output 9 5 10" xfId="21993" xr:uid="{00000000-0005-0000-0000-000072550000}"/>
    <cellStyle name="Output 9 5 10 2" xfId="21994" xr:uid="{00000000-0005-0000-0000-000073550000}"/>
    <cellStyle name="Output 9 5 11" xfId="21995" xr:uid="{00000000-0005-0000-0000-000074550000}"/>
    <cellStyle name="Output 9 5 11 2" xfId="21996" xr:uid="{00000000-0005-0000-0000-000075550000}"/>
    <cellStyle name="Output 9 5 12" xfId="21997" xr:uid="{00000000-0005-0000-0000-000076550000}"/>
    <cellStyle name="Output 9 5 12 2" xfId="21998" xr:uid="{00000000-0005-0000-0000-000077550000}"/>
    <cellStyle name="Output 9 5 13" xfId="21999" xr:uid="{00000000-0005-0000-0000-000078550000}"/>
    <cellStyle name="Output 9 5 13 2" xfId="22000" xr:uid="{00000000-0005-0000-0000-000079550000}"/>
    <cellStyle name="Output 9 5 14" xfId="22001" xr:uid="{00000000-0005-0000-0000-00007A550000}"/>
    <cellStyle name="Output 9 5 14 2" xfId="22002" xr:uid="{00000000-0005-0000-0000-00007B550000}"/>
    <cellStyle name="Output 9 5 15" xfId="22003" xr:uid="{00000000-0005-0000-0000-00007C550000}"/>
    <cellStyle name="Output 9 5 15 2" xfId="22004" xr:uid="{00000000-0005-0000-0000-00007D550000}"/>
    <cellStyle name="Output 9 5 16" xfId="22005" xr:uid="{00000000-0005-0000-0000-00007E550000}"/>
    <cellStyle name="Output 9 5 16 2" xfId="22006" xr:uid="{00000000-0005-0000-0000-00007F550000}"/>
    <cellStyle name="Output 9 5 17" xfId="22007" xr:uid="{00000000-0005-0000-0000-000080550000}"/>
    <cellStyle name="Output 9 5 17 2" xfId="22008" xr:uid="{00000000-0005-0000-0000-000081550000}"/>
    <cellStyle name="Output 9 5 18" xfId="22009" xr:uid="{00000000-0005-0000-0000-000082550000}"/>
    <cellStyle name="Output 9 5 18 2" xfId="22010" xr:uid="{00000000-0005-0000-0000-000083550000}"/>
    <cellStyle name="Output 9 5 19" xfId="22011" xr:uid="{00000000-0005-0000-0000-000084550000}"/>
    <cellStyle name="Output 9 5 19 2" xfId="22012" xr:uid="{00000000-0005-0000-0000-000085550000}"/>
    <cellStyle name="Output 9 5 2" xfId="22013" xr:uid="{00000000-0005-0000-0000-000086550000}"/>
    <cellStyle name="Output 9 5 2 10" xfId="22014" xr:uid="{00000000-0005-0000-0000-000087550000}"/>
    <cellStyle name="Output 9 5 2 10 2" xfId="22015" xr:uid="{00000000-0005-0000-0000-000088550000}"/>
    <cellStyle name="Output 9 5 2 11" xfId="22016" xr:uid="{00000000-0005-0000-0000-000089550000}"/>
    <cellStyle name="Output 9 5 2 11 2" xfId="22017" xr:uid="{00000000-0005-0000-0000-00008A550000}"/>
    <cellStyle name="Output 9 5 2 12" xfId="22018" xr:uid="{00000000-0005-0000-0000-00008B550000}"/>
    <cellStyle name="Output 9 5 2 12 2" xfId="22019" xr:uid="{00000000-0005-0000-0000-00008C550000}"/>
    <cellStyle name="Output 9 5 2 13" xfId="22020" xr:uid="{00000000-0005-0000-0000-00008D550000}"/>
    <cellStyle name="Output 9 5 2 13 2" xfId="22021" xr:uid="{00000000-0005-0000-0000-00008E550000}"/>
    <cellStyle name="Output 9 5 2 14" xfId="22022" xr:uid="{00000000-0005-0000-0000-00008F550000}"/>
    <cellStyle name="Output 9 5 2 14 2" xfId="22023" xr:uid="{00000000-0005-0000-0000-000090550000}"/>
    <cellStyle name="Output 9 5 2 15" xfId="22024" xr:uid="{00000000-0005-0000-0000-000091550000}"/>
    <cellStyle name="Output 9 5 2 15 2" xfId="22025" xr:uid="{00000000-0005-0000-0000-000092550000}"/>
    <cellStyle name="Output 9 5 2 16" xfId="22026" xr:uid="{00000000-0005-0000-0000-000093550000}"/>
    <cellStyle name="Output 9 5 2 16 2" xfId="22027" xr:uid="{00000000-0005-0000-0000-000094550000}"/>
    <cellStyle name="Output 9 5 2 17" xfId="22028" xr:uid="{00000000-0005-0000-0000-000095550000}"/>
    <cellStyle name="Output 9 5 2 17 2" xfId="22029" xr:uid="{00000000-0005-0000-0000-000096550000}"/>
    <cellStyle name="Output 9 5 2 18" xfId="22030" xr:uid="{00000000-0005-0000-0000-000097550000}"/>
    <cellStyle name="Output 9 5 2 18 2" xfId="22031" xr:uid="{00000000-0005-0000-0000-000098550000}"/>
    <cellStyle name="Output 9 5 2 19" xfId="22032" xr:uid="{00000000-0005-0000-0000-000099550000}"/>
    <cellStyle name="Output 9 5 2 2" xfId="22033" xr:uid="{00000000-0005-0000-0000-00009A550000}"/>
    <cellStyle name="Output 9 5 2 2 2" xfId="22034" xr:uid="{00000000-0005-0000-0000-00009B550000}"/>
    <cellStyle name="Output 9 5 2 3" xfId="22035" xr:uid="{00000000-0005-0000-0000-00009C550000}"/>
    <cellStyle name="Output 9 5 2 3 2" xfId="22036" xr:uid="{00000000-0005-0000-0000-00009D550000}"/>
    <cellStyle name="Output 9 5 2 4" xfId="22037" xr:uid="{00000000-0005-0000-0000-00009E550000}"/>
    <cellStyle name="Output 9 5 2 4 2" xfId="22038" xr:uid="{00000000-0005-0000-0000-00009F550000}"/>
    <cellStyle name="Output 9 5 2 5" xfId="22039" xr:uid="{00000000-0005-0000-0000-0000A0550000}"/>
    <cellStyle name="Output 9 5 2 5 2" xfId="22040" xr:uid="{00000000-0005-0000-0000-0000A1550000}"/>
    <cellStyle name="Output 9 5 2 6" xfId="22041" xr:uid="{00000000-0005-0000-0000-0000A2550000}"/>
    <cellStyle name="Output 9 5 2 6 2" xfId="22042" xr:uid="{00000000-0005-0000-0000-0000A3550000}"/>
    <cellStyle name="Output 9 5 2 7" xfId="22043" xr:uid="{00000000-0005-0000-0000-0000A4550000}"/>
    <cellStyle name="Output 9 5 2 7 2" xfId="22044" xr:uid="{00000000-0005-0000-0000-0000A5550000}"/>
    <cellStyle name="Output 9 5 2 8" xfId="22045" xr:uid="{00000000-0005-0000-0000-0000A6550000}"/>
    <cellStyle name="Output 9 5 2 8 2" xfId="22046" xr:uid="{00000000-0005-0000-0000-0000A7550000}"/>
    <cellStyle name="Output 9 5 2 9" xfId="22047" xr:uid="{00000000-0005-0000-0000-0000A8550000}"/>
    <cellStyle name="Output 9 5 2 9 2" xfId="22048" xr:uid="{00000000-0005-0000-0000-0000A9550000}"/>
    <cellStyle name="Output 9 5 20" xfId="22049" xr:uid="{00000000-0005-0000-0000-0000AA550000}"/>
    <cellStyle name="Output 9 5 3" xfId="22050" xr:uid="{00000000-0005-0000-0000-0000AB550000}"/>
    <cellStyle name="Output 9 5 3 10" xfId="22051" xr:uid="{00000000-0005-0000-0000-0000AC550000}"/>
    <cellStyle name="Output 9 5 3 10 2" xfId="22052" xr:uid="{00000000-0005-0000-0000-0000AD550000}"/>
    <cellStyle name="Output 9 5 3 11" xfId="22053" xr:uid="{00000000-0005-0000-0000-0000AE550000}"/>
    <cellStyle name="Output 9 5 3 11 2" xfId="22054" xr:uid="{00000000-0005-0000-0000-0000AF550000}"/>
    <cellStyle name="Output 9 5 3 12" xfId="22055" xr:uid="{00000000-0005-0000-0000-0000B0550000}"/>
    <cellStyle name="Output 9 5 3 12 2" xfId="22056" xr:uid="{00000000-0005-0000-0000-0000B1550000}"/>
    <cellStyle name="Output 9 5 3 13" xfId="22057" xr:uid="{00000000-0005-0000-0000-0000B2550000}"/>
    <cellStyle name="Output 9 5 3 13 2" xfId="22058" xr:uid="{00000000-0005-0000-0000-0000B3550000}"/>
    <cellStyle name="Output 9 5 3 14" xfId="22059" xr:uid="{00000000-0005-0000-0000-0000B4550000}"/>
    <cellStyle name="Output 9 5 3 14 2" xfId="22060" xr:uid="{00000000-0005-0000-0000-0000B5550000}"/>
    <cellStyle name="Output 9 5 3 15" xfId="22061" xr:uid="{00000000-0005-0000-0000-0000B6550000}"/>
    <cellStyle name="Output 9 5 3 15 2" xfId="22062" xr:uid="{00000000-0005-0000-0000-0000B7550000}"/>
    <cellStyle name="Output 9 5 3 16" xfId="22063" xr:uid="{00000000-0005-0000-0000-0000B8550000}"/>
    <cellStyle name="Output 9 5 3 16 2" xfId="22064" xr:uid="{00000000-0005-0000-0000-0000B9550000}"/>
    <cellStyle name="Output 9 5 3 17" xfId="22065" xr:uid="{00000000-0005-0000-0000-0000BA550000}"/>
    <cellStyle name="Output 9 5 3 17 2" xfId="22066" xr:uid="{00000000-0005-0000-0000-0000BB550000}"/>
    <cellStyle name="Output 9 5 3 18" xfId="22067" xr:uid="{00000000-0005-0000-0000-0000BC550000}"/>
    <cellStyle name="Output 9 5 3 2" xfId="22068" xr:uid="{00000000-0005-0000-0000-0000BD550000}"/>
    <cellStyle name="Output 9 5 3 2 2" xfId="22069" xr:uid="{00000000-0005-0000-0000-0000BE550000}"/>
    <cellStyle name="Output 9 5 3 3" xfId="22070" xr:uid="{00000000-0005-0000-0000-0000BF550000}"/>
    <cellStyle name="Output 9 5 3 3 2" xfId="22071" xr:uid="{00000000-0005-0000-0000-0000C0550000}"/>
    <cellStyle name="Output 9 5 3 4" xfId="22072" xr:uid="{00000000-0005-0000-0000-0000C1550000}"/>
    <cellStyle name="Output 9 5 3 4 2" xfId="22073" xr:uid="{00000000-0005-0000-0000-0000C2550000}"/>
    <cellStyle name="Output 9 5 3 5" xfId="22074" xr:uid="{00000000-0005-0000-0000-0000C3550000}"/>
    <cellStyle name="Output 9 5 3 5 2" xfId="22075" xr:uid="{00000000-0005-0000-0000-0000C4550000}"/>
    <cellStyle name="Output 9 5 3 6" xfId="22076" xr:uid="{00000000-0005-0000-0000-0000C5550000}"/>
    <cellStyle name="Output 9 5 3 6 2" xfId="22077" xr:uid="{00000000-0005-0000-0000-0000C6550000}"/>
    <cellStyle name="Output 9 5 3 7" xfId="22078" xr:uid="{00000000-0005-0000-0000-0000C7550000}"/>
    <cellStyle name="Output 9 5 3 7 2" xfId="22079" xr:uid="{00000000-0005-0000-0000-0000C8550000}"/>
    <cellStyle name="Output 9 5 3 8" xfId="22080" xr:uid="{00000000-0005-0000-0000-0000C9550000}"/>
    <cellStyle name="Output 9 5 3 8 2" xfId="22081" xr:uid="{00000000-0005-0000-0000-0000CA550000}"/>
    <cellStyle name="Output 9 5 3 9" xfId="22082" xr:uid="{00000000-0005-0000-0000-0000CB550000}"/>
    <cellStyle name="Output 9 5 3 9 2" xfId="22083" xr:uid="{00000000-0005-0000-0000-0000CC550000}"/>
    <cellStyle name="Output 9 5 4" xfId="22084" xr:uid="{00000000-0005-0000-0000-0000CD550000}"/>
    <cellStyle name="Output 9 5 4 10" xfId="22085" xr:uid="{00000000-0005-0000-0000-0000CE550000}"/>
    <cellStyle name="Output 9 5 4 10 2" xfId="22086" xr:uid="{00000000-0005-0000-0000-0000CF550000}"/>
    <cellStyle name="Output 9 5 4 11" xfId="22087" xr:uid="{00000000-0005-0000-0000-0000D0550000}"/>
    <cellStyle name="Output 9 5 4 11 2" xfId="22088" xr:uid="{00000000-0005-0000-0000-0000D1550000}"/>
    <cellStyle name="Output 9 5 4 12" xfId="22089" xr:uid="{00000000-0005-0000-0000-0000D2550000}"/>
    <cellStyle name="Output 9 5 4 12 2" xfId="22090" xr:uid="{00000000-0005-0000-0000-0000D3550000}"/>
    <cellStyle name="Output 9 5 4 13" xfId="22091" xr:uid="{00000000-0005-0000-0000-0000D4550000}"/>
    <cellStyle name="Output 9 5 4 13 2" xfId="22092" xr:uid="{00000000-0005-0000-0000-0000D5550000}"/>
    <cellStyle name="Output 9 5 4 14" xfId="22093" xr:uid="{00000000-0005-0000-0000-0000D6550000}"/>
    <cellStyle name="Output 9 5 4 14 2" xfId="22094" xr:uid="{00000000-0005-0000-0000-0000D7550000}"/>
    <cellStyle name="Output 9 5 4 15" xfId="22095" xr:uid="{00000000-0005-0000-0000-0000D8550000}"/>
    <cellStyle name="Output 9 5 4 15 2" xfId="22096" xr:uid="{00000000-0005-0000-0000-0000D9550000}"/>
    <cellStyle name="Output 9 5 4 16" xfId="22097" xr:uid="{00000000-0005-0000-0000-0000DA550000}"/>
    <cellStyle name="Output 9 5 4 2" xfId="22098" xr:uid="{00000000-0005-0000-0000-0000DB550000}"/>
    <cellStyle name="Output 9 5 4 2 2" xfId="22099" xr:uid="{00000000-0005-0000-0000-0000DC550000}"/>
    <cellStyle name="Output 9 5 4 3" xfId="22100" xr:uid="{00000000-0005-0000-0000-0000DD550000}"/>
    <cellStyle name="Output 9 5 4 3 2" xfId="22101" xr:uid="{00000000-0005-0000-0000-0000DE550000}"/>
    <cellStyle name="Output 9 5 4 4" xfId="22102" xr:uid="{00000000-0005-0000-0000-0000DF550000}"/>
    <cellStyle name="Output 9 5 4 4 2" xfId="22103" xr:uid="{00000000-0005-0000-0000-0000E0550000}"/>
    <cellStyle name="Output 9 5 4 5" xfId="22104" xr:uid="{00000000-0005-0000-0000-0000E1550000}"/>
    <cellStyle name="Output 9 5 4 5 2" xfId="22105" xr:uid="{00000000-0005-0000-0000-0000E2550000}"/>
    <cellStyle name="Output 9 5 4 6" xfId="22106" xr:uid="{00000000-0005-0000-0000-0000E3550000}"/>
    <cellStyle name="Output 9 5 4 6 2" xfId="22107" xr:uid="{00000000-0005-0000-0000-0000E4550000}"/>
    <cellStyle name="Output 9 5 4 7" xfId="22108" xr:uid="{00000000-0005-0000-0000-0000E5550000}"/>
    <cellStyle name="Output 9 5 4 7 2" xfId="22109" xr:uid="{00000000-0005-0000-0000-0000E6550000}"/>
    <cellStyle name="Output 9 5 4 8" xfId="22110" xr:uid="{00000000-0005-0000-0000-0000E7550000}"/>
    <cellStyle name="Output 9 5 4 8 2" xfId="22111" xr:uid="{00000000-0005-0000-0000-0000E8550000}"/>
    <cellStyle name="Output 9 5 4 9" xfId="22112" xr:uid="{00000000-0005-0000-0000-0000E9550000}"/>
    <cellStyle name="Output 9 5 4 9 2" xfId="22113" xr:uid="{00000000-0005-0000-0000-0000EA550000}"/>
    <cellStyle name="Output 9 5 5" xfId="22114" xr:uid="{00000000-0005-0000-0000-0000EB550000}"/>
    <cellStyle name="Output 9 5 5 10" xfId="22115" xr:uid="{00000000-0005-0000-0000-0000EC550000}"/>
    <cellStyle name="Output 9 5 5 10 2" xfId="22116" xr:uid="{00000000-0005-0000-0000-0000ED550000}"/>
    <cellStyle name="Output 9 5 5 11" xfId="22117" xr:uid="{00000000-0005-0000-0000-0000EE550000}"/>
    <cellStyle name="Output 9 5 5 11 2" xfId="22118" xr:uid="{00000000-0005-0000-0000-0000EF550000}"/>
    <cellStyle name="Output 9 5 5 12" xfId="22119" xr:uid="{00000000-0005-0000-0000-0000F0550000}"/>
    <cellStyle name="Output 9 5 5 12 2" xfId="22120" xr:uid="{00000000-0005-0000-0000-0000F1550000}"/>
    <cellStyle name="Output 9 5 5 13" xfId="22121" xr:uid="{00000000-0005-0000-0000-0000F2550000}"/>
    <cellStyle name="Output 9 5 5 13 2" xfId="22122" xr:uid="{00000000-0005-0000-0000-0000F3550000}"/>
    <cellStyle name="Output 9 5 5 14" xfId="22123" xr:uid="{00000000-0005-0000-0000-0000F4550000}"/>
    <cellStyle name="Output 9 5 5 14 2" xfId="22124" xr:uid="{00000000-0005-0000-0000-0000F5550000}"/>
    <cellStyle name="Output 9 5 5 15" xfId="22125" xr:uid="{00000000-0005-0000-0000-0000F6550000}"/>
    <cellStyle name="Output 9 5 5 15 2" xfId="22126" xr:uid="{00000000-0005-0000-0000-0000F7550000}"/>
    <cellStyle name="Output 9 5 5 16" xfId="22127" xr:uid="{00000000-0005-0000-0000-0000F8550000}"/>
    <cellStyle name="Output 9 5 5 2" xfId="22128" xr:uid="{00000000-0005-0000-0000-0000F9550000}"/>
    <cellStyle name="Output 9 5 5 2 2" xfId="22129" xr:uid="{00000000-0005-0000-0000-0000FA550000}"/>
    <cellStyle name="Output 9 5 5 3" xfId="22130" xr:uid="{00000000-0005-0000-0000-0000FB550000}"/>
    <cellStyle name="Output 9 5 5 3 2" xfId="22131" xr:uid="{00000000-0005-0000-0000-0000FC550000}"/>
    <cellStyle name="Output 9 5 5 4" xfId="22132" xr:uid="{00000000-0005-0000-0000-0000FD550000}"/>
    <cellStyle name="Output 9 5 5 4 2" xfId="22133" xr:uid="{00000000-0005-0000-0000-0000FE550000}"/>
    <cellStyle name="Output 9 5 5 5" xfId="22134" xr:uid="{00000000-0005-0000-0000-0000FF550000}"/>
    <cellStyle name="Output 9 5 5 5 2" xfId="22135" xr:uid="{00000000-0005-0000-0000-000000560000}"/>
    <cellStyle name="Output 9 5 5 6" xfId="22136" xr:uid="{00000000-0005-0000-0000-000001560000}"/>
    <cellStyle name="Output 9 5 5 6 2" xfId="22137" xr:uid="{00000000-0005-0000-0000-000002560000}"/>
    <cellStyle name="Output 9 5 5 7" xfId="22138" xr:uid="{00000000-0005-0000-0000-000003560000}"/>
    <cellStyle name="Output 9 5 5 7 2" xfId="22139" xr:uid="{00000000-0005-0000-0000-000004560000}"/>
    <cellStyle name="Output 9 5 5 8" xfId="22140" xr:uid="{00000000-0005-0000-0000-000005560000}"/>
    <cellStyle name="Output 9 5 5 8 2" xfId="22141" xr:uid="{00000000-0005-0000-0000-000006560000}"/>
    <cellStyle name="Output 9 5 5 9" xfId="22142" xr:uid="{00000000-0005-0000-0000-000007560000}"/>
    <cellStyle name="Output 9 5 5 9 2" xfId="22143" xr:uid="{00000000-0005-0000-0000-000008560000}"/>
    <cellStyle name="Output 9 5 6" xfId="22144" xr:uid="{00000000-0005-0000-0000-000009560000}"/>
    <cellStyle name="Output 9 5 6 10" xfId="22145" xr:uid="{00000000-0005-0000-0000-00000A560000}"/>
    <cellStyle name="Output 9 5 6 10 2" xfId="22146" xr:uid="{00000000-0005-0000-0000-00000B560000}"/>
    <cellStyle name="Output 9 5 6 11" xfId="22147" xr:uid="{00000000-0005-0000-0000-00000C560000}"/>
    <cellStyle name="Output 9 5 6 11 2" xfId="22148" xr:uid="{00000000-0005-0000-0000-00000D560000}"/>
    <cellStyle name="Output 9 5 6 12" xfId="22149" xr:uid="{00000000-0005-0000-0000-00000E560000}"/>
    <cellStyle name="Output 9 5 6 12 2" xfId="22150" xr:uid="{00000000-0005-0000-0000-00000F560000}"/>
    <cellStyle name="Output 9 5 6 13" xfId="22151" xr:uid="{00000000-0005-0000-0000-000010560000}"/>
    <cellStyle name="Output 9 5 6 13 2" xfId="22152" xr:uid="{00000000-0005-0000-0000-000011560000}"/>
    <cellStyle name="Output 9 5 6 14" xfId="22153" xr:uid="{00000000-0005-0000-0000-000012560000}"/>
    <cellStyle name="Output 9 5 6 14 2" xfId="22154" xr:uid="{00000000-0005-0000-0000-000013560000}"/>
    <cellStyle name="Output 9 5 6 15" xfId="22155" xr:uid="{00000000-0005-0000-0000-000014560000}"/>
    <cellStyle name="Output 9 5 6 2" xfId="22156" xr:uid="{00000000-0005-0000-0000-000015560000}"/>
    <cellStyle name="Output 9 5 6 2 2" xfId="22157" xr:uid="{00000000-0005-0000-0000-000016560000}"/>
    <cellStyle name="Output 9 5 6 3" xfId="22158" xr:uid="{00000000-0005-0000-0000-000017560000}"/>
    <cellStyle name="Output 9 5 6 3 2" xfId="22159" xr:uid="{00000000-0005-0000-0000-000018560000}"/>
    <cellStyle name="Output 9 5 6 4" xfId="22160" xr:uid="{00000000-0005-0000-0000-000019560000}"/>
    <cellStyle name="Output 9 5 6 4 2" xfId="22161" xr:uid="{00000000-0005-0000-0000-00001A560000}"/>
    <cellStyle name="Output 9 5 6 5" xfId="22162" xr:uid="{00000000-0005-0000-0000-00001B560000}"/>
    <cellStyle name="Output 9 5 6 5 2" xfId="22163" xr:uid="{00000000-0005-0000-0000-00001C560000}"/>
    <cellStyle name="Output 9 5 6 6" xfId="22164" xr:uid="{00000000-0005-0000-0000-00001D560000}"/>
    <cellStyle name="Output 9 5 6 6 2" xfId="22165" xr:uid="{00000000-0005-0000-0000-00001E560000}"/>
    <cellStyle name="Output 9 5 6 7" xfId="22166" xr:uid="{00000000-0005-0000-0000-00001F560000}"/>
    <cellStyle name="Output 9 5 6 7 2" xfId="22167" xr:uid="{00000000-0005-0000-0000-000020560000}"/>
    <cellStyle name="Output 9 5 6 8" xfId="22168" xr:uid="{00000000-0005-0000-0000-000021560000}"/>
    <cellStyle name="Output 9 5 6 8 2" xfId="22169" xr:uid="{00000000-0005-0000-0000-000022560000}"/>
    <cellStyle name="Output 9 5 6 9" xfId="22170" xr:uid="{00000000-0005-0000-0000-000023560000}"/>
    <cellStyle name="Output 9 5 6 9 2" xfId="22171" xr:uid="{00000000-0005-0000-0000-000024560000}"/>
    <cellStyle name="Output 9 5 7" xfId="22172" xr:uid="{00000000-0005-0000-0000-000025560000}"/>
    <cellStyle name="Output 9 5 7 2" xfId="22173" xr:uid="{00000000-0005-0000-0000-000026560000}"/>
    <cellStyle name="Output 9 5 8" xfId="22174" xr:uid="{00000000-0005-0000-0000-000027560000}"/>
    <cellStyle name="Output 9 5 8 2" xfId="22175" xr:uid="{00000000-0005-0000-0000-000028560000}"/>
    <cellStyle name="Output 9 5 9" xfId="22176" xr:uid="{00000000-0005-0000-0000-000029560000}"/>
    <cellStyle name="Output 9 5 9 2" xfId="22177" xr:uid="{00000000-0005-0000-0000-00002A560000}"/>
    <cellStyle name="Output 9 6" xfId="22178" xr:uid="{00000000-0005-0000-0000-00002B560000}"/>
    <cellStyle name="Output 9 6 10" xfId="22179" xr:uid="{00000000-0005-0000-0000-00002C560000}"/>
    <cellStyle name="Output 9 6 10 2" xfId="22180" xr:uid="{00000000-0005-0000-0000-00002D560000}"/>
    <cellStyle name="Output 9 6 11" xfId="22181" xr:uid="{00000000-0005-0000-0000-00002E560000}"/>
    <cellStyle name="Output 9 6 11 2" xfId="22182" xr:uid="{00000000-0005-0000-0000-00002F560000}"/>
    <cellStyle name="Output 9 6 12" xfId="22183" xr:uid="{00000000-0005-0000-0000-000030560000}"/>
    <cellStyle name="Output 9 6 12 2" xfId="22184" xr:uid="{00000000-0005-0000-0000-000031560000}"/>
    <cellStyle name="Output 9 6 13" xfId="22185" xr:uid="{00000000-0005-0000-0000-000032560000}"/>
    <cellStyle name="Output 9 6 13 2" xfId="22186" xr:uid="{00000000-0005-0000-0000-000033560000}"/>
    <cellStyle name="Output 9 6 14" xfId="22187" xr:uid="{00000000-0005-0000-0000-000034560000}"/>
    <cellStyle name="Output 9 6 14 2" xfId="22188" xr:uid="{00000000-0005-0000-0000-000035560000}"/>
    <cellStyle name="Output 9 6 15" xfId="22189" xr:uid="{00000000-0005-0000-0000-000036560000}"/>
    <cellStyle name="Output 9 6 15 2" xfId="22190" xr:uid="{00000000-0005-0000-0000-000037560000}"/>
    <cellStyle name="Output 9 6 16" xfId="22191" xr:uid="{00000000-0005-0000-0000-000038560000}"/>
    <cellStyle name="Output 9 6 16 2" xfId="22192" xr:uid="{00000000-0005-0000-0000-000039560000}"/>
    <cellStyle name="Output 9 6 17" xfId="22193" xr:uid="{00000000-0005-0000-0000-00003A560000}"/>
    <cellStyle name="Output 9 6 17 2" xfId="22194" xr:uid="{00000000-0005-0000-0000-00003B560000}"/>
    <cellStyle name="Output 9 6 18" xfId="22195" xr:uid="{00000000-0005-0000-0000-00003C560000}"/>
    <cellStyle name="Output 9 6 18 2" xfId="22196" xr:uid="{00000000-0005-0000-0000-00003D560000}"/>
    <cellStyle name="Output 9 6 19" xfId="22197" xr:uid="{00000000-0005-0000-0000-00003E560000}"/>
    <cellStyle name="Output 9 6 2" xfId="22198" xr:uid="{00000000-0005-0000-0000-00003F560000}"/>
    <cellStyle name="Output 9 6 2 10" xfId="22199" xr:uid="{00000000-0005-0000-0000-000040560000}"/>
    <cellStyle name="Output 9 6 2 10 2" xfId="22200" xr:uid="{00000000-0005-0000-0000-000041560000}"/>
    <cellStyle name="Output 9 6 2 11" xfId="22201" xr:uid="{00000000-0005-0000-0000-000042560000}"/>
    <cellStyle name="Output 9 6 2 11 2" xfId="22202" xr:uid="{00000000-0005-0000-0000-000043560000}"/>
    <cellStyle name="Output 9 6 2 12" xfId="22203" xr:uid="{00000000-0005-0000-0000-000044560000}"/>
    <cellStyle name="Output 9 6 2 12 2" xfId="22204" xr:uid="{00000000-0005-0000-0000-000045560000}"/>
    <cellStyle name="Output 9 6 2 13" xfId="22205" xr:uid="{00000000-0005-0000-0000-000046560000}"/>
    <cellStyle name="Output 9 6 2 13 2" xfId="22206" xr:uid="{00000000-0005-0000-0000-000047560000}"/>
    <cellStyle name="Output 9 6 2 14" xfId="22207" xr:uid="{00000000-0005-0000-0000-000048560000}"/>
    <cellStyle name="Output 9 6 2 14 2" xfId="22208" xr:uid="{00000000-0005-0000-0000-000049560000}"/>
    <cellStyle name="Output 9 6 2 15" xfId="22209" xr:uid="{00000000-0005-0000-0000-00004A560000}"/>
    <cellStyle name="Output 9 6 2 15 2" xfId="22210" xr:uid="{00000000-0005-0000-0000-00004B560000}"/>
    <cellStyle name="Output 9 6 2 16" xfId="22211" xr:uid="{00000000-0005-0000-0000-00004C560000}"/>
    <cellStyle name="Output 9 6 2 16 2" xfId="22212" xr:uid="{00000000-0005-0000-0000-00004D560000}"/>
    <cellStyle name="Output 9 6 2 17" xfId="22213" xr:uid="{00000000-0005-0000-0000-00004E560000}"/>
    <cellStyle name="Output 9 6 2 17 2" xfId="22214" xr:uid="{00000000-0005-0000-0000-00004F560000}"/>
    <cellStyle name="Output 9 6 2 18" xfId="22215" xr:uid="{00000000-0005-0000-0000-000050560000}"/>
    <cellStyle name="Output 9 6 2 2" xfId="22216" xr:uid="{00000000-0005-0000-0000-000051560000}"/>
    <cellStyle name="Output 9 6 2 2 2" xfId="22217" xr:uid="{00000000-0005-0000-0000-000052560000}"/>
    <cellStyle name="Output 9 6 2 3" xfId="22218" xr:uid="{00000000-0005-0000-0000-000053560000}"/>
    <cellStyle name="Output 9 6 2 3 2" xfId="22219" xr:uid="{00000000-0005-0000-0000-000054560000}"/>
    <cellStyle name="Output 9 6 2 4" xfId="22220" xr:uid="{00000000-0005-0000-0000-000055560000}"/>
    <cellStyle name="Output 9 6 2 4 2" xfId="22221" xr:uid="{00000000-0005-0000-0000-000056560000}"/>
    <cellStyle name="Output 9 6 2 5" xfId="22222" xr:uid="{00000000-0005-0000-0000-000057560000}"/>
    <cellStyle name="Output 9 6 2 5 2" xfId="22223" xr:uid="{00000000-0005-0000-0000-000058560000}"/>
    <cellStyle name="Output 9 6 2 6" xfId="22224" xr:uid="{00000000-0005-0000-0000-000059560000}"/>
    <cellStyle name="Output 9 6 2 6 2" xfId="22225" xr:uid="{00000000-0005-0000-0000-00005A560000}"/>
    <cellStyle name="Output 9 6 2 7" xfId="22226" xr:uid="{00000000-0005-0000-0000-00005B560000}"/>
    <cellStyle name="Output 9 6 2 7 2" xfId="22227" xr:uid="{00000000-0005-0000-0000-00005C560000}"/>
    <cellStyle name="Output 9 6 2 8" xfId="22228" xr:uid="{00000000-0005-0000-0000-00005D560000}"/>
    <cellStyle name="Output 9 6 2 8 2" xfId="22229" xr:uid="{00000000-0005-0000-0000-00005E560000}"/>
    <cellStyle name="Output 9 6 2 9" xfId="22230" xr:uid="{00000000-0005-0000-0000-00005F560000}"/>
    <cellStyle name="Output 9 6 2 9 2" xfId="22231" xr:uid="{00000000-0005-0000-0000-000060560000}"/>
    <cellStyle name="Output 9 6 3" xfId="22232" xr:uid="{00000000-0005-0000-0000-000061560000}"/>
    <cellStyle name="Output 9 6 3 10" xfId="22233" xr:uid="{00000000-0005-0000-0000-000062560000}"/>
    <cellStyle name="Output 9 6 3 10 2" xfId="22234" xr:uid="{00000000-0005-0000-0000-000063560000}"/>
    <cellStyle name="Output 9 6 3 11" xfId="22235" xr:uid="{00000000-0005-0000-0000-000064560000}"/>
    <cellStyle name="Output 9 6 3 11 2" xfId="22236" xr:uid="{00000000-0005-0000-0000-000065560000}"/>
    <cellStyle name="Output 9 6 3 12" xfId="22237" xr:uid="{00000000-0005-0000-0000-000066560000}"/>
    <cellStyle name="Output 9 6 3 12 2" xfId="22238" xr:uid="{00000000-0005-0000-0000-000067560000}"/>
    <cellStyle name="Output 9 6 3 13" xfId="22239" xr:uid="{00000000-0005-0000-0000-000068560000}"/>
    <cellStyle name="Output 9 6 3 13 2" xfId="22240" xr:uid="{00000000-0005-0000-0000-000069560000}"/>
    <cellStyle name="Output 9 6 3 14" xfId="22241" xr:uid="{00000000-0005-0000-0000-00006A560000}"/>
    <cellStyle name="Output 9 6 3 14 2" xfId="22242" xr:uid="{00000000-0005-0000-0000-00006B560000}"/>
    <cellStyle name="Output 9 6 3 15" xfId="22243" xr:uid="{00000000-0005-0000-0000-00006C560000}"/>
    <cellStyle name="Output 9 6 3 15 2" xfId="22244" xr:uid="{00000000-0005-0000-0000-00006D560000}"/>
    <cellStyle name="Output 9 6 3 16" xfId="22245" xr:uid="{00000000-0005-0000-0000-00006E560000}"/>
    <cellStyle name="Output 9 6 3 2" xfId="22246" xr:uid="{00000000-0005-0000-0000-00006F560000}"/>
    <cellStyle name="Output 9 6 3 2 2" xfId="22247" xr:uid="{00000000-0005-0000-0000-000070560000}"/>
    <cellStyle name="Output 9 6 3 3" xfId="22248" xr:uid="{00000000-0005-0000-0000-000071560000}"/>
    <cellStyle name="Output 9 6 3 3 2" xfId="22249" xr:uid="{00000000-0005-0000-0000-000072560000}"/>
    <cellStyle name="Output 9 6 3 4" xfId="22250" xr:uid="{00000000-0005-0000-0000-000073560000}"/>
    <cellStyle name="Output 9 6 3 4 2" xfId="22251" xr:uid="{00000000-0005-0000-0000-000074560000}"/>
    <cellStyle name="Output 9 6 3 5" xfId="22252" xr:uid="{00000000-0005-0000-0000-000075560000}"/>
    <cellStyle name="Output 9 6 3 5 2" xfId="22253" xr:uid="{00000000-0005-0000-0000-000076560000}"/>
    <cellStyle name="Output 9 6 3 6" xfId="22254" xr:uid="{00000000-0005-0000-0000-000077560000}"/>
    <cellStyle name="Output 9 6 3 6 2" xfId="22255" xr:uid="{00000000-0005-0000-0000-000078560000}"/>
    <cellStyle name="Output 9 6 3 7" xfId="22256" xr:uid="{00000000-0005-0000-0000-000079560000}"/>
    <cellStyle name="Output 9 6 3 7 2" xfId="22257" xr:uid="{00000000-0005-0000-0000-00007A560000}"/>
    <cellStyle name="Output 9 6 3 8" xfId="22258" xr:uid="{00000000-0005-0000-0000-00007B560000}"/>
    <cellStyle name="Output 9 6 3 8 2" xfId="22259" xr:uid="{00000000-0005-0000-0000-00007C560000}"/>
    <cellStyle name="Output 9 6 3 9" xfId="22260" xr:uid="{00000000-0005-0000-0000-00007D560000}"/>
    <cellStyle name="Output 9 6 3 9 2" xfId="22261" xr:uid="{00000000-0005-0000-0000-00007E560000}"/>
    <cellStyle name="Output 9 6 4" xfId="22262" xr:uid="{00000000-0005-0000-0000-00007F560000}"/>
    <cellStyle name="Output 9 6 4 10" xfId="22263" xr:uid="{00000000-0005-0000-0000-000080560000}"/>
    <cellStyle name="Output 9 6 4 10 2" xfId="22264" xr:uid="{00000000-0005-0000-0000-000081560000}"/>
    <cellStyle name="Output 9 6 4 11" xfId="22265" xr:uid="{00000000-0005-0000-0000-000082560000}"/>
    <cellStyle name="Output 9 6 4 11 2" xfId="22266" xr:uid="{00000000-0005-0000-0000-000083560000}"/>
    <cellStyle name="Output 9 6 4 12" xfId="22267" xr:uid="{00000000-0005-0000-0000-000084560000}"/>
    <cellStyle name="Output 9 6 4 12 2" xfId="22268" xr:uid="{00000000-0005-0000-0000-000085560000}"/>
    <cellStyle name="Output 9 6 4 13" xfId="22269" xr:uid="{00000000-0005-0000-0000-000086560000}"/>
    <cellStyle name="Output 9 6 4 13 2" xfId="22270" xr:uid="{00000000-0005-0000-0000-000087560000}"/>
    <cellStyle name="Output 9 6 4 14" xfId="22271" xr:uid="{00000000-0005-0000-0000-000088560000}"/>
    <cellStyle name="Output 9 6 4 14 2" xfId="22272" xr:uid="{00000000-0005-0000-0000-000089560000}"/>
    <cellStyle name="Output 9 6 4 15" xfId="22273" xr:uid="{00000000-0005-0000-0000-00008A560000}"/>
    <cellStyle name="Output 9 6 4 15 2" xfId="22274" xr:uid="{00000000-0005-0000-0000-00008B560000}"/>
    <cellStyle name="Output 9 6 4 16" xfId="22275" xr:uid="{00000000-0005-0000-0000-00008C560000}"/>
    <cellStyle name="Output 9 6 4 2" xfId="22276" xr:uid="{00000000-0005-0000-0000-00008D560000}"/>
    <cellStyle name="Output 9 6 4 2 2" xfId="22277" xr:uid="{00000000-0005-0000-0000-00008E560000}"/>
    <cellStyle name="Output 9 6 4 3" xfId="22278" xr:uid="{00000000-0005-0000-0000-00008F560000}"/>
    <cellStyle name="Output 9 6 4 3 2" xfId="22279" xr:uid="{00000000-0005-0000-0000-000090560000}"/>
    <cellStyle name="Output 9 6 4 4" xfId="22280" xr:uid="{00000000-0005-0000-0000-000091560000}"/>
    <cellStyle name="Output 9 6 4 4 2" xfId="22281" xr:uid="{00000000-0005-0000-0000-000092560000}"/>
    <cellStyle name="Output 9 6 4 5" xfId="22282" xr:uid="{00000000-0005-0000-0000-000093560000}"/>
    <cellStyle name="Output 9 6 4 5 2" xfId="22283" xr:uid="{00000000-0005-0000-0000-000094560000}"/>
    <cellStyle name="Output 9 6 4 6" xfId="22284" xr:uid="{00000000-0005-0000-0000-000095560000}"/>
    <cellStyle name="Output 9 6 4 6 2" xfId="22285" xr:uid="{00000000-0005-0000-0000-000096560000}"/>
    <cellStyle name="Output 9 6 4 7" xfId="22286" xr:uid="{00000000-0005-0000-0000-000097560000}"/>
    <cellStyle name="Output 9 6 4 7 2" xfId="22287" xr:uid="{00000000-0005-0000-0000-000098560000}"/>
    <cellStyle name="Output 9 6 4 8" xfId="22288" xr:uid="{00000000-0005-0000-0000-000099560000}"/>
    <cellStyle name="Output 9 6 4 8 2" xfId="22289" xr:uid="{00000000-0005-0000-0000-00009A560000}"/>
    <cellStyle name="Output 9 6 4 9" xfId="22290" xr:uid="{00000000-0005-0000-0000-00009B560000}"/>
    <cellStyle name="Output 9 6 4 9 2" xfId="22291" xr:uid="{00000000-0005-0000-0000-00009C560000}"/>
    <cellStyle name="Output 9 6 5" xfId="22292" xr:uid="{00000000-0005-0000-0000-00009D560000}"/>
    <cellStyle name="Output 9 6 5 10" xfId="22293" xr:uid="{00000000-0005-0000-0000-00009E560000}"/>
    <cellStyle name="Output 9 6 5 10 2" xfId="22294" xr:uid="{00000000-0005-0000-0000-00009F560000}"/>
    <cellStyle name="Output 9 6 5 11" xfId="22295" xr:uid="{00000000-0005-0000-0000-0000A0560000}"/>
    <cellStyle name="Output 9 6 5 11 2" xfId="22296" xr:uid="{00000000-0005-0000-0000-0000A1560000}"/>
    <cellStyle name="Output 9 6 5 12" xfId="22297" xr:uid="{00000000-0005-0000-0000-0000A2560000}"/>
    <cellStyle name="Output 9 6 5 12 2" xfId="22298" xr:uid="{00000000-0005-0000-0000-0000A3560000}"/>
    <cellStyle name="Output 9 6 5 13" xfId="22299" xr:uid="{00000000-0005-0000-0000-0000A4560000}"/>
    <cellStyle name="Output 9 6 5 13 2" xfId="22300" xr:uid="{00000000-0005-0000-0000-0000A5560000}"/>
    <cellStyle name="Output 9 6 5 14" xfId="22301" xr:uid="{00000000-0005-0000-0000-0000A6560000}"/>
    <cellStyle name="Output 9 6 5 14 2" xfId="22302" xr:uid="{00000000-0005-0000-0000-0000A7560000}"/>
    <cellStyle name="Output 9 6 5 15" xfId="22303" xr:uid="{00000000-0005-0000-0000-0000A8560000}"/>
    <cellStyle name="Output 9 6 5 2" xfId="22304" xr:uid="{00000000-0005-0000-0000-0000A9560000}"/>
    <cellStyle name="Output 9 6 5 2 2" xfId="22305" xr:uid="{00000000-0005-0000-0000-0000AA560000}"/>
    <cellStyle name="Output 9 6 5 3" xfId="22306" xr:uid="{00000000-0005-0000-0000-0000AB560000}"/>
    <cellStyle name="Output 9 6 5 3 2" xfId="22307" xr:uid="{00000000-0005-0000-0000-0000AC560000}"/>
    <cellStyle name="Output 9 6 5 4" xfId="22308" xr:uid="{00000000-0005-0000-0000-0000AD560000}"/>
    <cellStyle name="Output 9 6 5 4 2" xfId="22309" xr:uid="{00000000-0005-0000-0000-0000AE560000}"/>
    <cellStyle name="Output 9 6 5 5" xfId="22310" xr:uid="{00000000-0005-0000-0000-0000AF560000}"/>
    <cellStyle name="Output 9 6 5 5 2" xfId="22311" xr:uid="{00000000-0005-0000-0000-0000B0560000}"/>
    <cellStyle name="Output 9 6 5 6" xfId="22312" xr:uid="{00000000-0005-0000-0000-0000B1560000}"/>
    <cellStyle name="Output 9 6 5 6 2" xfId="22313" xr:uid="{00000000-0005-0000-0000-0000B2560000}"/>
    <cellStyle name="Output 9 6 5 7" xfId="22314" xr:uid="{00000000-0005-0000-0000-0000B3560000}"/>
    <cellStyle name="Output 9 6 5 7 2" xfId="22315" xr:uid="{00000000-0005-0000-0000-0000B4560000}"/>
    <cellStyle name="Output 9 6 5 8" xfId="22316" xr:uid="{00000000-0005-0000-0000-0000B5560000}"/>
    <cellStyle name="Output 9 6 5 8 2" xfId="22317" xr:uid="{00000000-0005-0000-0000-0000B6560000}"/>
    <cellStyle name="Output 9 6 5 9" xfId="22318" xr:uid="{00000000-0005-0000-0000-0000B7560000}"/>
    <cellStyle name="Output 9 6 5 9 2" xfId="22319" xr:uid="{00000000-0005-0000-0000-0000B8560000}"/>
    <cellStyle name="Output 9 6 6" xfId="22320" xr:uid="{00000000-0005-0000-0000-0000B9560000}"/>
    <cellStyle name="Output 9 6 6 2" xfId="22321" xr:uid="{00000000-0005-0000-0000-0000BA560000}"/>
    <cellStyle name="Output 9 6 7" xfId="22322" xr:uid="{00000000-0005-0000-0000-0000BB560000}"/>
    <cellStyle name="Output 9 6 7 2" xfId="22323" xr:uid="{00000000-0005-0000-0000-0000BC560000}"/>
    <cellStyle name="Output 9 6 8" xfId="22324" xr:uid="{00000000-0005-0000-0000-0000BD560000}"/>
    <cellStyle name="Output 9 6 8 2" xfId="22325" xr:uid="{00000000-0005-0000-0000-0000BE560000}"/>
    <cellStyle name="Output 9 6 9" xfId="22326" xr:uid="{00000000-0005-0000-0000-0000BF560000}"/>
    <cellStyle name="Output 9 6 9 2" xfId="22327" xr:uid="{00000000-0005-0000-0000-0000C0560000}"/>
    <cellStyle name="Output 9 7" xfId="22328" xr:uid="{00000000-0005-0000-0000-0000C1560000}"/>
    <cellStyle name="Output 9 7 10" xfId="22329" xr:uid="{00000000-0005-0000-0000-0000C2560000}"/>
    <cellStyle name="Output 9 7 10 2" xfId="22330" xr:uid="{00000000-0005-0000-0000-0000C3560000}"/>
    <cellStyle name="Output 9 7 11" xfId="22331" xr:uid="{00000000-0005-0000-0000-0000C4560000}"/>
    <cellStyle name="Output 9 7 11 2" xfId="22332" xr:uid="{00000000-0005-0000-0000-0000C5560000}"/>
    <cellStyle name="Output 9 7 12" xfId="22333" xr:uid="{00000000-0005-0000-0000-0000C6560000}"/>
    <cellStyle name="Output 9 7 12 2" xfId="22334" xr:uid="{00000000-0005-0000-0000-0000C7560000}"/>
    <cellStyle name="Output 9 7 13" xfId="22335" xr:uid="{00000000-0005-0000-0000-0000C8560000}"/>
    <cellStyle name="Output 9 7 13 2" xfId="22336" xr:uid="{00000000-0005-0000-0000-0000C9560000}"/>
    <cellStyle name="Output 9 7 14" xfId="22337" xr:uid="{00000000-0005-0000-0000-0000CA560000}"/>
    <cellStyle name="Output 9 7 14 2" xfId="22338" xr:uid="{00000000-0005-0000-0000-0000CB560000}"/>
    <cellStyle name="Output 9 7 15" xfId="22339" xr:uid="{00000000-0005-0000-0000-0000CC560000}"/>
    <cellStyle name="Output 9 7 15 2" xfId="22340" xr:uid="{00000000-0005-0000-0000-0000CD560000}"/>
    <cellStyle name="Output 9 7 16" xfId="22341" xr:uid="{00000000-0005-0000-0000-0000CE560000}"/>
    <cellStyle name="Output 9 7 16 2" xfId="22342" xr:uid="{00000000-0005-0000-0000-0000CF560000}"/>
    <cellStyle name="Output 9 7 17" xfId="22343" xr:uid="{00000000-0005-0000-0000-0000D0560000}"/>
    <cellStyle name="Output 9 7 17 2" xfId="22344" xr:uid="{00000000-0005-0000-0000-0000D1560000}"/>
    <cellStyle name="Output 9 7 18" xfId="22345" xr:uid="{00000000-0005-0000-0000-0000D2560000}"/>
    <cellStyle name="Output 9 7 18 2" xfId="22346" xr:uid="{00000000-0005-0000-0000-0000D3560000}"/>
    <cellStyle name="Output 9 7 19" xfId="22347" xr:uid="{00000000-0005-0000-0000-0000D4560000}"/>
    <cellStyle name="Output 9 7 2" xfId="22348" xr:uid="{00000000-0005-0000-0000-0000D5560000}"/>
    <cellStyle name="Output 9 7 2 10" xfId="22349" xr:uid="{00000000-0005-0000-0000-0000D6560000}"/>
    <cellStyle name="Output 9 7 2 10 2" xfId="22350" xr:uid="{00000000-0005-0000-0000-0000D7560000}"/>
    <cellStyle name="Output 9 7 2 11" xfId="22351" xr:uid="{00000000-0005-0000-0000-0000D8560000}"/>
    <cellStyle name="Output 9 7 2 11 2" xfId="22352" xr:uid="{00000000-0005-0000-0000-0000D9560000}"/>
    <cellStyle name="Output 9 7 2 12" xfId="22353" xr:uid="{00000000-0005-0000-0000-0000DA560000}"/>
    <cellStyle name="Output 9 7 2 12 2" xfId="22354" xr:uid="{00000000-0005-0000-0000-0000DB560000}"/>
    <cellStyle name="Output 9 7 2 13" xfId="22355" xr:uid="{00000000-0005-0000-0000-0000DC560000}"/>
    <cellStyle name="Output 9 7 2 13 2" xfId="22356" xr:uid="{00000000-0005-0000-0000-0000DD560000}"/>
    <cellStyle name="Output 9 7 2 14" xfId="22357" xr:uid="{00000000-0005-0000-0000-0000DE560000}"/>
    <cellStyle name="Output 9 7 2 14 2" xfId="22358" xr:uid="{00000000-0005-0000-0000-0000DF560000}"/>
    <cellStyle name="Output 9 7 2 15" xfId="22359" xr:uid="{00000000-0005-0000-0000-0000E0560000}"/>
    <cellStyle name="Output 9 7 2 15 2" xfId="22360" xr:uid="{00000000-0005-0000-0000-0000E1560000}"/>
    <cellStyle name="Output 9 7 2 16" xfId="22361" xr:uid="{00000000-0005-0000-0000-0000E2560000}"/>
    <cellStyle name="Output 9 7 2 16 2" xfId="22362" xr:uid="{00000000-0005-0000-0000-0000E3560000}"/>
    <cellStyle name="Output 9 7 2 17" xfId="22363" xr:uid="{00000000-0005-0000-0000-0000E4560000}"/>
    <cellStyle name="Output 9 7 2 17 2" xfId="22364" xr:uid="{00000000-0005-0000-0000-0000E5560000}"/>
    <cellStyle name="Output 9 7 2 18" xfId="22365" xr:uid="{00000000-0005-0000-0000-0000E6560000}"/>
    <cellStyle name="Output 9 7 2 2" xfId="22366" xr:uid="{00000000-0005-0000-0000-0000E7560000}"/>
    <cellStyle name="Output 9 7 2 2 2" xfId="22367" xr:uid="{00000000-0005-0000-0000-0000E8560000}"/>
    <cellStyle name="Output 9 7 2 3" xfId="22368" xr:uid="{00000000-0005-0000-0000-0000E9560000}"/>
    <cellStyle name="Output 9 7 2 3 2" xfId="22369" xr:uid="{00000000-0005-0000-0000-0000EA560000}"/>
    <cellStyle name="Output 9 7 2 4" xfId="22370" xr:uid="{00000000-0005-0000-0000-0000EB560000}"/>
    <cellStyle name="Output 9 7 2 4 2" xfId="22371" xr:uid="{00000000-0005-0000-0000-0000EC560000}"/>
    <cellStyle name="Output 9 7 2 5" xfId="22372" xr:uid="{00000000-0005-0000-0000-0000ED560000}"/>
    <cellStyle name="Output 9 7 2 5 2" xfId="22373" xr:uid="{00000000-0005-0000-0000-0000EE560000}"/>
    <cellStyle name="Output 9 7 2 6" xfId="22374" xr:uid="{00000000-0005-0000-0000-0000EF560000}"/>
    <cellStyle name="Output 9 7 2 6 2" xfId="22375" xr:uid="{00000000-0005-0000-0000-0000F0560000}"/>
    <cellStyle name="Output 9 7 2 7" xfId="22376" xr:uid="{00000000-0005-0000-0000-0000F1560000}"/>
    <cellStyle name="Output 9 7 2 7 2" xfId="22377" xr:uid="{00000000-0005-0000-0000-0000F2560000}"/>
    <cellStyle name="Output 9 7 2 8" xfId="22378" xr:uid="{00000000-0005-0000-0000-0000F3560000}"/>
    <cellStyle name="Output 9 7 2 8 2" xfId="22379" xr:uid="{00000000-0005-0000-0000-0000F4560000}"/>
    <cellStyle name="Output 9 7 2 9" xfId="22380" xr:uid="{00000000-0005-0000-0000-0000F5560000}"/>
    <cellStyle name="Output 9 7 2 9 2" xfId="22381" xr:uid="{00000000-0005-0000-0000-0000F6560000}"/>
    <cellStyle name="Output 9 7 3" xfId="22382" xr:uid="{00000000-0005-0000-0000-0000F7560000}"/>
    <cellStyle name="Output 9 7 3 10" xfId="22383" xr:uid="{00000000-0005-0000-0000-0000F8560000}"/>
    <cellStyle name="Output 9 7 3 10 2" xfId="22384" xr:uid="{00000000-0005-0000-0000-0000F9560000}"/>
    <cellStyle name="Output 9 7 3 11" xfId="22385" xr:uid="{00000000-0005-0000-0000-0000FA560000}"/>
    <cellStyle name="Output 9 7 3 11 2" xfId="22386" xr:uid="{00000000-0005-0000-0000-0000FB560000}"/>
    <cellStyle name="Output 9 7 3 12" xfId="22387" xr:uid="{00000000-0005-0000-0000-0000FC560000}"/>
    <cellStyle name="Output 9 7 3 12 2" xfId="22388" xr:uid="{00000000-0005-0000-0000-0000FD560000}"/>
    <cellStyle name="Output 9 7 3 13" xfId="22389" xr:uid="{00000000-0005-0000-0000-0000FE560000}"/>
    <cellStyle name="Output 9 7 3 13 2" xfId="22390" xr:uid="{00000000-0005-0000-0000-0000FF560000}"/>
    <cellStyle name="Output 9 7 3 14" xfId="22391" xr:uid="{00000000-0005-0000-0000-000000570000}"/>
    <cellStyle name="Output 9 7 3 14 2" xfId="22392" xr:uid="{00000000-0005-0000-0000-000001570000}"/>
    <cellStyle name="Output 9 7 3 15" xfId="22393" xr:uid="{00000000-0005-0000-0000-000002570000}"/>
    <cellStyle name="Output 9 7 3 15 2" xfId="22394" xr:uid="{00000000-0005-0000-0000-000003570000}"/>
    <cellStyle name="Output 9 7 3 16" xfId="22395" xr:uid="{00000000-0005-0000-0000-000004570000}"/>
    <cellStyle name="Output 9 7 3 2" xfId="22396" xr:uid="{00000000-0005-0000-0000-000005570000}"/>
    <cellStyle name="Output 9 7 3 2 2" xfId="22397" xr:uid="{00000000-0005-0000-0000-000006570000}"/>
    <cellStyle name="Output 9 7 3 3" xfId="22398" xr:uid="{00000000-0005-0000-0000-000007570000}"/>
    <cellStyle name="Output 9 7 3 3 2" xfId="22399" xr:uid="{00000000-0005-0000-0000-000008570000}"/>
    <cellStyle name="Output 9 7 3 4" xfId="22400" xr:uid="{00000000-0005-0000-0000-000009570000}"/>
    <cellStyle name="Output 9 7 3 4 2" xfId="22401" xr:uid="{00000000-0005-0000-0000-00000A570000}"/>
    <cellStyle name="Output 9 7 3 5" xfId="22402" xr:uid="{00000000-0005-0000-0000-00000B570000}"/>
    <cellStyle name="Output 9 7 3 5 2" xfId="22403" xr:uid="{00000000-0005-0000-0000-00000C570000}"/>
    <cellStyle name="Output 9 7 3 6" xfId="22404" xr:uid="{00000000-0005-0000-0000-00000D570000}"/>
    <cellStyle name="Output 9 7 3 6 2" xfId="22405" xr:uid="{00000000-0005-0000-0000-00000E570000}"/>
    <cellStyle name="Output 9 7 3 7" xfId="22406" xr:uid="{00000000-0005-0000-0000-00000F570000}"/>
    <cellStyle name="Output 9 7 3 7 2" xfId="22407" xr:uid="{00000000-0005-0000-0000-000010570000}"/>
    <cellStyle name="Output 9 7 3 8" xfId="22408" xr:uid="{00000000-0005-0000-0000-000011570000}"/>
    <cellStyle name="Output 9 7 3 8 2" xfId="22409" xr:uid="{00000000-0005-0000-0000-000012570000}"/>
    <cellStyle name="Output 9 7 3 9" xfId="22410" xr:uid="{00000000-0005-0000-0000-000013570000}"/>
    <cellStyle name="Output 9 7 3 9 2" xfId="22411" xr:uid="{00000000-0005-0000-0000-000014570000}"/>
    <cellStyle name="Output 9 7 4" xfId="22412" xr:uid="{00000000-0005-0000-0000-000015570000}"/>
    <cellStyle name="Output 9 7 4 10" xfId="22413" xr:uid="{00000000-0005-0000-0000-000016570000}"/>
    <cellStyle name="Output 9 7 4 10 2" xfId="22414" xr:uid="{00000000-0005-0000-0000-000017570000}"/>
    <cellStyle name="Output 9 7 4 11" xfId="22415" xr:uid="{00000000-0005-0000-0000-000018570000}"/>
    <cellStyle name="Output 9 7 4 11 2" xfId="22416" xr:uid="{00000000-0005-0000-0000-000019570000}"/>
    <cellStyle name="Output 9 7 4 12" xfId="22417" xr:uid="{00000000-0005-0000-0000-00001A570000}"/>
    <cellStyle name="Output 9 7 4 12 2" xfId="22418" xr:uid="{00000000-0005-0000-0000-00001B570000}"/>
    <cellStyle name="Output 9 7 4 13" xfId="22419" xr:uid="{00000000-0005-0000-0000-00001C570000}"/>
    <cellStyle name="Output 9 7 4 13 2" xfId="22420" xr:uid="{00000000-0005-0000-0000-00001D570000}"/>
    <cellStyle name="Output 9 7 4 14" xfId="22421" xr:uid="{00000000-0005-0000-0000-00001E570000}"/>
    <cellStyle name="Output 9 7 4 14 2" xfId="22422" xr:uid="{00000000-0005-0000-0000-00001F570000}"/>
    <cellStyle name="Output 9 7 4 15" xfId="22423" xr:uid="{00000000-0005-0000-0000-000020570000}"/>
    <cellStyle name="Output 9 7 4 15 2" xfId="22424" xr:uid="{00000000-0005-0000-0000-000021570000}"/>
    <cellStyle name="Output 9 7 4 16" xfId="22425" xr:uid="{00000000-0005-0000-0000-000022570000}"/>
    <cellStyle name="Output 9 7 4 2" xfId="22426" xr:uid="{00000000-0005-0000-0000-000023570000}"/>
    <cellStyle name="Output 9 7 4 2 2" xfId="22427" xr:uid="{00000000-0005-0000-0000-000024570000}"/>
    <cellStyle name="Output 9 7 4 3" xfId="22428" xr:uid="{00000000-0005-0000-0000-000025570000}"/>
    <cellStyle name="Output 9 7 4 3 2" xfId="22429" xr:uid="{00000000-0005-0000-0000-000026570000}"/>
    <cellStyle name="Output 9 7 4 4" xfId="22430" xr:uid="{00000000-0005-0000-0000-000027570000}"/>
    <cellStyle name="Output 9 7 4 4 2" xfId="22431" xr:uid="{00000000-0005-0000-0000-000028570000}"/>
    <cellStyle name="Output 9 7 4 5" xfId="22432" xr:uid="{00000000-0005-0000-0000-000029570000}"/>
    <cellStyle name="Output 9 7 4 5 2" xfId="22433" xr:uid="{00000000-0005-0000-0000-00002A570000}"/>
    <cellStyle name="Output 9 7 4 6" xfId="22434" xr:uid="{00000000-0005-0000-0000-00002B570000}"/>
    <cellStyle name="Output 9 7 4 6 2" xfId="22435" xr:uid="{00000000-0005-0000-0000-00002C570000}"/>
    <cellStyle name="Output 9 7 4 7" xfId="22436" xr:uid="{00000000-0005-0000-0000-00002D570000}"/>
    <cellStyle name="Output 9 7 4 7 2" xfId="22437" xr:uid="{00000000-0005-0000-0000-00002E570000}"/>
    <cellStyle name="Output 9 7 4 8" xfId="22438" xr:uid="{00000000-0005-0000-0000-00002F570000}"/>
    <cellStyle name="Output 9 7 4 8 2" xfId="22439" xr:uid="{00000000-0005-0000-0000-000030570000}"/>
    <cellStyle name="Output 9 7 4 9" xfId="22440" xr:uid="{00000000-0005-0000-0000-000031570000}"/>
    <cellStyle name="Output 9 7 4 9 2" xfId="22441" xr:uid="{00000000-0005-0000-0000-000032570000}"/>
    <cellStyle name="Output 9 7 5" xfId="22442" xr:uid="{00000000-0005-0000-0000-000033570000}"/>
    <cellStyle name="Output 9 7 5 10" xfId="22443" xr:uid="{00000000-0005-0000-0000-000034570000}"/>
    <cellStyle name="Output 9 7 5 10 2" xfId="22444" xr:uid="{00000000-0005-0000-0000-000035570000}"/>
    <cellStyle name="Output 9 7 5 11" xfId="22445" xr:uid="{00000000-0005-0000-0000-000036570000}"/>
    <cellStyle name="Output 9 7 5 11 2" xfId="22446" xr:uid="{00000000-0005-0000-0000-000037570000}"/>
    <cellStyle name="Output 9 7 5 12" xfId="22447" xr:uid="{00000000-0005-0000-0000-000038570000}"/>
    <cellStyle name="Output 9 7 5 12 2" xfId="22448" xr:uid="{00000000-0005-0000-0000-000039570000}"/>
    <cellStyle name="Output 9 7 5 13" xfId="22449" xr:uid="{00000000-0005-0000-0000-00003A570000}"/>
    <cellStyle name="Output 9 7 5 13 2" xfId="22450" xr:uid="{00000000-0005-0000-0000-00003B570000}"/>
    <cellStyle name="Output 9 7 5 14" xfId="22451" xr:uid="{00000000-0005-0000-0000-00003C570000}"/>
    <cellStyle name="Output 9 7 5 14 2" xfId="22452" xr:uid="{00000000-0005-0000-0000-00003D570000}"/>
    <cellStyle name="Output 9 7 5 15" xfId="22453" xr:uid="{00000000-0005-0000-0000-00003E570000}"/>
    <cellStyle name="Output 9 7 5 2" xfId="22454" xr:uid="{00000000-0005-0000-0000-00003F570000}"/>
    <cellStyle name="Output 9 7 5 2 2" xfId="22455" xr:uid="{00000000-0005-0000-0000-000040570000}"/>
    <cellStyle name="Output 9 7 5 3" xfId="22456" xr:uid="{00000000-0005-0000-0000-000041570000}"/>
    <cellStyle name="Output 9 7 5 3 2" xfId="22457" xr:uid="{00000000-0005-0000-0000-000042570000}"/>
    <cellStyle name="Output 9 7 5 4" xfId="22458" xr:uid="{00000000-0005-0000-0000-000043570000}"/>
    <cellStyle name="Output 9 7 5 4 2" xfId="22459" xr:uid="{00000000-0005-0000-0000-000044570000}"/>
    <cellStyle name="Output 9 7 5 5" xfId="22460" xr:uid="{00000000-0005-0000-0000-000045570000}"/>
    <cellStyle name="Output 9 7 5 5 2" xfId="22461" xr:uid="{00000000-0005-0000-0000-000046570000}"/>
    <cellStyle name="Output 9 7 5 6" xfId="22462" xr:uid="{00000000-0005-0000-0000-000047570000}"/>
    <cellStyle name="Output 9 7 5 6 2" xfId="22463" xr:uid="{00000000-0005-0000-0000-000048570000}"/>
    <cellStyle name="Output 9 7 5 7" xfId="22464" xr:uid="{00000000-0005-0000-0000-000049570000}"/>
    <cellStyle name="Output 9 7 5 7 2" xfId="22465" xr:uid="{00000000-0005-0000-0000-00004A570000}"/>
    <cellStyle name="Output 9 7 5 8" xfId="22466" xr:uid="{00000000-0005-0000-0000-00004B570000}"/>
    <cellStyle name="Output 9 7 5 8 2" xfId="22467" xr:uid="{00000000-0005-0000-0000-00004C570000}"/>
    <cellStyle name="Output 9 7 5 9" xfId="22468" xr:uid="{00000000-0005-0000-0000-00004D570000}"/>
    <cellStyle name="Output 9 7 5 9 2" xfId="22469" xr:uid="{00000000-0005-0000-0000-00004E570000}"/>
    <cellStyle name="Output 9 7 6" xfId="22470" xr:uid="{00000000-0005-0000-0000-00004F570000}"/>
    <cellStyle name="Output 9 7 6 2" xfId="22471" xr:uid="{00000000-0005-0000-0000-000050570000}"/>
    <cellStyle name="Output 9 7 7" xfId="22472" xr:uid="{00000000-0005-0000-0000-000051570000}"/>
    <cellStyle name="Output 9 7 7 2" xfId="22473" xr:uid="{00000000-0005-0000-0000-000052570000}"/>
    <cellStyle name="Output 9 7 8" xfId="22474" xr:uid="{00000000-0005-0000-0000-000053570000}"/>
    <cellStyle name="Output 9 7 8 2" xfId="22475" xr:uid="{00000000-0005-0000-0000-000054570000}"/>
    <cellStyle name="Output 9 7 9" xfId="22476" xr:uid="{00000000-0005-0000-0000-000055570000}"/>
    <cellStyle name="Output 9 7 9 2" xfId="22477" xr:uid="{00000000-0005-0000-0000-000056570000}"/>
    <cellStyle name="Output 9 8" xfId="22478" xr:uid="{00000000-0005-0000-0000-000057570000}"/>
    <cellStyle name="Output 9 8 10" xfId="22479" xr:uid="{00000000-0005-0000-0000-000058570000}"/>
    <cellStyle name="Output 9 8 10 2" xfId="22480" xr:uid="{00000000-0005-0000-0000-000059570000}"/>
    <cellStyle name="Output 9 8 11" xfId="22481" xr:uid="{00000000-0005-0000-0000-00005A570000}"/>
    <cellStyle name="Output 9 8 11 2" xfId="22482" xr:uid="{00000000-0005-0000-0000-00005B570000}"/>
    <cellStyle name="Output 9 8 12" xfId="22483" xr:uid="{00000000-0005-0000-0000-00005C570000}"/>
    <cellStyle name="Output 9 8 12 2" xfId="22484" xr:uid="{00000000-0005-0000-0000-00005D570000}"/>
    <cellStyle name="Output 9 8 13" xfId="22485" xr:uid="{00000000-0005-0000-0000-00005E570000}"/>
    <cellStyle name="Output 9 8 13 2" xfId="22486" xr:uid="{00000000-0005-0000-0000-00005F570000}"/>
    <cellStyle name="Output 9 8 14" xfId="22487" xr:uid="{00000000-0005-0000-0000-000060570000}"/>
    <cellStyle name="Output 9 8 14 2" xfId="22488" xr:uid="{00000000-0005-0000-0000-000061570000}"/>
    <cellStyle name="Output 9 8 15" xfId="22489" xr:uid="{00000000-0005-0000-0000-000062570000}"/>
    <cellStyle name="Output 9 8 15 2" xfId="22490" xr:uid="{00000000-0005-0000-0000-000063570000}"/>
    <cellStyle name="Output 9 8 16" xfId="22491" xr:uid="{00000000-0005-0000-0000-000064570000}"/>
    <cellStyle name="Output 9 8 16 2" xfId="22492" xr:uid="{00000000-0005-0000-0000-000065570000}"/>
    <cellStyle name="Output 9 8 17" xfId="22493" xr:uid="{00000000-0005-0000-0000-000066570000}"/>
    <cellStyle name="Output 9 8 17 2" xfId="22494" xr:uid="{00000000-0005-0000-0000-000067570000}"/>
    <cellStyle name="Output 9 8 18" xfId="22495" xr:uid="{00000000-0005-0000-0000-000068570000}"/>
    <cellStyle name="Output 9 8 2" xfId="22496" xr:uid="{00000000-0005-0000-0000-000069570000}"/>
    <cellStyle name="Output 9 8 2 10" xfId="22497" xr:uid="{00000000-0005-0000-0000-00006A570000}"/>
    <cellStyle name="Output 9 8 2 10 2" xfId="22498" xr:uid="{00000000-0005-0000-0000-00006B570000}"/>
    <cellStyle name="Output 9 8 2 11" xfId="22499" xr:uid="{00000000-0005-0000-0000-00006C570000}"/>
    <cellStyle name="Output 9 8 2 11 2" xfId="22500" xr:uid="{00000000-0005-0000-0000-00006D570000}"/>
    <cellStyle name="Output 9 8 2 12" xfId="22501" xr:uid="{00000000-0005-0000-0000-00006E570000}"/>
    <cellStyle name="Output 9 8 2 12 2" xfId="22502" xr:uid="{00000000-0005-0000-0000-00006F570000}"/>
    <cellStyle name="Output 9 8 2 13" xfId="22503" xr:uid="{00000000-0005-0000-0000-000070570000}"/>
    <cellStyle name="Output 9 8 2 13 2" xfId="22504" xr:uid="{00000000-0005-0000-0000-000071570000}"/>
    <cellStyle name="Output 9 8 2 14" xfId="22505" xr:uid="{00000000-0005-0000-0000-000072570000}"/>
    <cellStyle name="Output 9 8 2 14 2" xfId="22506" xr:uid="{00000000-0005-0000-0000-000073570000}"/>
    <cellStyle name="Output 9 8 2 15" xfId="22507" xr:uid="{00000000-0005-0000-0000-000074570000}"/>
    <cellStyle name="Output 9 8 2 15 2" xfId="22508" xr:uid="{00000000-0005-0000-0000-000075570000}"/>
    <cellStyle name="Output 9 8 2 16" xfId="22509" xr:uid="{00000000-0005-0000-0000-000076570000}"/>
    <cellStyle name="Output 9 8 2 16 2" xfId="22510" xr:uid="{00000000-0005-0000-0000-000077570000}"/>
    <cellStyle name="Output 9 8 2 17" xfId="22511" xr:uid="{00000000-0005-0000-0000-000078570000}"/>
    <cellStyle name="Output 9 8 2 17 2" xfId="22512" xr:uid="{00000000-0005-0000-0000-000079570000}"/>
    <cellStyle name="Output 9 8 2 18" xfId="22513" xr:uid="{00000000-0005-0000-0000-00007A570000}"/>
    <cellStyle name="Output 9 8 2 2" xfId="22514" xr:uid="{00000000-0005-0000-0000-00007B570000}"/>
    <cellStyle name="Output 9 8 2 2 2" xfId="22515" xr:uid="{00000000-0005-0000-0000-00007C570000}"/>
    <cellStyle name="Output 9 8 2 3" xfId="22516" xr:uid="{00000000-0005-0000-0000-00007D570000}"/>
    <cellStyle name="Output 9 8 2 3 2" xfId="22517" xr:uid="{00000000-0005-0000-0000-00007E570000}"/>
    <cellStyle name="Output 9 8 2 4" xfId="22518" xr:uid="{00000000-0005-0000-0000-00007F570000}"/>
    <cellStyle name="Output 9 8 2 4 2" xfId="22519" xr:uid="{00000000-0005-0000-0000-000080570000}"/>
    <cellStyle name="Output 9 8 2 5" xfId="22520" xr:uid="{00000000-0005-0000-0000-000081570000}"/>
    <cellStyle name="Output 9 8 2 5 2" xfId="22521" xr:uid="{00000000-0005-0000-0000-000082570000}"/>
    <cellStyle name="Output 9 8 2 6" xfId="22522" xr:uid="{00000000-0005-0000-0000-000083570000}"/>
    <cellStyle name="Output 9 8 2 6 2" xfId="22523" xr:uid="{00000000-0005-0000-0000-000084570000}"/>
    <cellStyle name="Output 9 8 2 7" xfId="22524" xr:uid="{00000000-0005-0000-0000-000085570000}"/>
    <cellStyle name="Output 9 8 2 7 2" xfId="22525" xr:uid="{00000000-0005-0000-0000-000086570000}"/>
    <cellStyle name="Output 9 8 2 8" xfId="22526" xr:uid="{00000000-0005-0000-0000-000087570000}"/>
    <cellStyle name="Output 9 8 2 8 2" xfId="22527" xr:uid="{00000000-0005-0000-0000-000088570000}"/>
    <cellStyle name="Output 9 8 2 9" xfId="22528" xr:uid="{00000000-0005-0000-0000-000089570000}"/>
    <cellStyle name="Output 9 8 2 9 2" xfId="22529" xr:uid="{00000000-0005-0000-0000-00008A570000}"/>
    <cellStyle name="Output 9 8 3" xfId="22530" xr:uid="{00000000-0005-0000-0000-00008B570000}"/>
    <cellStyle name="Output 9 8 3 10" xfId="22531" xr:uid="{00000000-0005-0000-0000-00008C570000}"/>
    <cellStyle name="Output 9 8 3 10 2" xfId="22532" xr:uid="{00000000-0005-0000-0000-00008D570000}"/>
    <cellStyle name="Output 9 8 3 11" xfId="22533" xr:uid="{00000000-0005-0000-0000-00008E570000}"/>
    <cellStyle name="Output 9 8 3 11 2" xfId="22534" xr:uid="{00000000-0005-0000-0000-00008F570000}"/>
    <cellStyle name="Output 9 8 3 12" xfId="22535" xr:uid="{00000000-0005-0000-0000-000090570000}"/>
    <cellStyle name="Output 9 8 3 12 2" xfId="22536" xr:uid="{00000000-0005-0000-0000-000091570000}"/>
    <cellStyle name="Output 9 8 3 13" xfId="22537" xr:uid="{00000000-0005-0000-0000-000092570000}"/>
    <cellStyle name="Output 9 8 3 13 2" xfId="22538" xr:uid="{00000000-0005-0000-0000-000093570000}"/>
    <cellStyle name="Output 9 8 3 14" xfId="22539" xr:uid="{00000000-0005-0000-0000-000094570000}"/>
    <cellStyle name="Output 9 8 3 14 2" xfId="22540" xr:uid="{00000000-0005-0000-0000-000095570000}"/>
    <cellStyle name="Output 9 8 3 15" xfId="22541" xr:uid="{00000000-0005-0000-0000-000096570000}"/>
    <cellStyle name="Output 9 8 3 15 2" xfId="22542" xr:uid="{00000000-0005-0000-0000-000097570000}"/>
    <cellStyle name="Output 9 8 3 16" xfId="22543" xr:uid="{00000000-0005-0000-0000-000098570000}"/>
    <cellStyle name="Output 9 8 3 2" xfId="22544" xr:uid="{00000000-0005-0000-0000-000099570000}"/>
    <cellStyle name="Output 9 8 3 2 2" xfId="22545" xr:uid="{00000000-0005-0000-0000-00009A570000}"/>
    <cellStyle name="Output 9 8 3 3" xfId="22546" xr:uid="{00000000-0005-0000-0000-00009B570000}"/>
    <cellStyle name="Output 9 8 3 3 2" xfId="22547" xr:uid="{00000000-0005-0000-0000-00009C570000}"/>
    <cellStyle name="Output 9 8 3 4" xfId="22548" xr:uid="{00000000-0005-0000-0000-00009D570000}"/>
    <cellStyle name="Output 9 8 3 4 2" xfId="22549" xr:uid="{00000000-0005-0000-0000-00009E570000}"/>
    <cellStyle name="Output 9 8 3 5" xfId="22550" xr:uid="{00000000-0005-0000-0000-00009F570000}"/>
    <cellStyle name="Output 9 8 3 5 2" xfId="22551" xr:uid="{00000000-0005-0000-0000-0000A0570000}"/>
    <cellStyle name="Output 9 8 3 6" xfId="22552" xr:uid="{00000000-0005-0000-0000-0000A1570000}"/>
    <cellStyle name="Output 9 8 3 6 2" xfId="22553" xr:uid="{00000000-0005-0000-0000-0000A2570000}"/>
    <cellStyle name="Output 9 8 3 7" xfId="22554" xr:uid="{00000000-0005-0000-0000-0000A3570000}"/>
    <cellStyle name="Output 9 8 3 7 2" xfId="22555" xr:uid="{00000000-0005-0000-0000-0000A4570000}"/>
    <cellStyle name="Output 9 8 3 8" xfId="22556" xr:uid="{00000000-0005-0000-0000-0000A5570000}"/>
    <cellStyle name="Output 9 8 3 8 2" xfId="22557" xr:uid="{00000000-0005-0000-0000-0000A6570000}"/>
    <cellStyle name="Output 9 8 3 9" xfId="22558" xr:uid="{00000000-0005-0000-0000-0000A7570000}"/>
    <cellStyle name="Output 9 8 3 9 2" xfId="22559" xr:uid="{00000000-0005-0000-0000-0000A8570000}"/>
    <cellStyle name="Output 9 8 4" xfId="22560" xr:uid="{00000000-0005-0000-0000-0000A9570000}"/>
    <cellStyle name="Output 9 8 4 10" xfId="22561" xr:uid="{00000000-0005-0000-0000-0000AA570000}"/>
    <cellStyle name="Output 9 8 4 10 2" xfId="22562" xr:uid="{00000000-0005-0000-0000-0000AB570000}"/>
    <cellStyle name="Output 9 8 4 11" xfId="22563" xr:uid="{00000000-0005-0000-0000-0000AC570000}"/>
    <cellStyle name="Output 9 8 4 11 2" xfId="22564" xr:uid="{00000000-0005-0000-0000-0000AD570000}"/>
    <cellStyle name="Output 9 8 4 12" xfId="22565" xr:uid="{00000000-0005-0000-0000-0000AE570000}"/>
    <cellStyle name="Output 9 8 4 12 2" xfId="22566" xr:uid="{00000000-0005-0000-0000-0000AF570000}"/>
    <cellStyle name="Output 9 8 4 13" xfId="22567" xr:uid="{00000000-0005-0000-0000-0000B0570000}"/>
    <cellStyle name="Output 9 8 4 13 2" xfId="22568" xr:uid="{00000000-0005-0000-0000-0000B1570000}"/>
    <cellStyle name="Output 9 8 4 14" xfId="22569" xr:uid="{00000000-0005-0000-0000-0000B2570000}"/>
    <cellStyle name="Output 9 8 4 14 2" xfId="22570" xr:uid="{00000000-0005-0000-0000-0000B3570000}"/>
    <cellStyle name="Output 9 8 4 15" xfId="22571" xr:uid="{00000000-0005-0000-0000-0000B4570000}"/>
    <cellStyle name="Output 9 8 4 15 2" xfId="22572" xr:uid="{00000000-0005-0000-0000-0000B5570000}"/>
    <cellStyle name="Output 9 8 4 16" xfId="22573" xr:uid="{00000000-0005-0000-0000-0000B6570000}"/>
    <cellStyle name="Output 9 8 4 2" xfId="22574" xr:uid="{00000000-0005-0000-0000-0000B7570000}"/>
    <cellStyle name="Output 9 8 4 2 2" xfId="22575" xr:uid="{00000000-0005-0000-0000-0000B8570000}"/>
    <cellStyle name="Output 9 8 4 3" xfId="22576" xr:uid="{00000000-0005-0000-0000-0000B9570000}"/>
    <cellStyle name="Output 9 8 4 3 2" xfId="22577" xr:uid="{00000000-0005-0000-0000-0000BA570000}"/>
    <cellStyle name="Output 9 8 4 4" xfId="22578" xr:uid="{00000000-0005-0000-0000-0000BB570000}"/>
    <cellStyle name="Output 9 8 4 4 2" xfId="22579" xr:uid="{00000000-0005-0000-0000-0000BC570000}"/>
    <cellStyle name="Output 9 8 4 5" xfId="22580" xr:uid="{00000000-0005-0000-0000-0000BD570000}"/>
    <cellStyle name="Output 9 8 4 5 2" xfId="22581" xr:uid="{00000000-0005-0000-0000-0000BE570000}"/>
    <cellStyle name="Output 9 8 4 6" xfId="22582" xr:uid="{00000000-0005-0000-0000-0000BF570000}"/>
    <cellStyle name="Output 9 8 4 6 2" xfId="22583" xr:uid="{00000000-0005-0000-0000-0000C0570000}"/>
    <cellStyle name="Output 9 8 4 7" xfId="22584" xr:uid="{00000000-0005-0000-0000-0000C1570000}"/>
    <cellStyle name="Output 9 8 4 7 2" xfId="22585" xr:uid="{00000000-0005-0000-0000-0000C2570000}"/>
    <cellStyle name="Output 9 8 4 8" xfId="22586" xr:uid="{00000000-0005-0000-0000-0000C3570000}"/>
    <cellStyle name="Output 9 8 4 8 2" xfId="22587" xr:uid="{00000000-0005-0000-0000-0000C4570000}"/>
    <cellStyle name="Output 9 8 4 9" xfId="22588" xr:uid="{00000000-0005-0000-0000-0000C5570000}"/>
    <cellStyle name="Output 9 8 4 9 2" xfId="22589" xr:uid="{00000000-0005-0000-0000-0000C6570000}"/>
    <cellStyle name="Output 9 8 5" xfId="22590" xr:uid="{00000000-0005-0000-0000-0000C7570000}"/>
    <cellStyle name="Output 9 8 5 10" xfId="22591" xr:uid="{00000000-0005-0000-0000-0000C8570000}"/>
    <cellStyle name="Output 9 8 5 10 2" xfId="22592" xr:uid="{00000000-0005-0000-0000-0000C9570000}"/>
    <cellStyle name="Output 9 8 5 11" xfId="22593" xr:uid="{00000000-0005-0000-0000-0000CA570000}"/>
    <cellStyle name="Output 9 8 5 11 2" xfId="22594" xr:uid="{00000000-0005-0000-0000-0000CB570000}"/>
    <cellStyle name="Output 9 8 5 12" xfId="22595" xr:uid="{00000000-0005-0000-0000-0000CC570000}"/>
    <cellStyle name="Output 9 8 5 12 2" xfId="22596" xr:uid="{00000000-0005-0000-0000-0000CD570000}"/>
    <cellStyle name="Output 9 8 5 13" xfId="22597" xr:uid="{00000000-0005-0000-0000-0000CE570000}"/>
    <cellStyle name="Output 9 8 5 13 2" xfId="22598" xr:uid="{00000000-0005-0000-0000-0000CF570000}"/>
    <cellStyle name="Output 9 8 5 14" xfId="22599" xr:uid="{00000000-0005-0000-0000-0000D0570000}"/>
    <cellStyle name="Output 9 8 5 2" xfId="22600" xr:uid="{00000000-0005-0000-0000-0000D1570000}"/>
    <cellStyle name="Output 9 8 5 2 2" xfId="22601" xr:uid="{00000000-0005-0000-0000-0000D2570000}"/>
    <cellStyle name="Output 9 8 5 3" xfId="22602" xr:uid="{00000000-0005-0000-0000-0000D3570000}"/>
    <cellStyle name="Output 9 8 5 3 2" xfId="22603" xr:uid="{00000000-0005-0000-0000-0000D4570000}"/>
    <cellStyle name="Output 9 8 5 4" xfId="22604" xr:uid="{00000000-0005-0000-0000-0000D5570000}"/>
    <cellStyle name="Output 9 8 5 4 2" xfId="22605" xr:uid="{00000000-0005-0000-0000-0000D6570000}"/>
    <cellStyle name="Output 9 8 5 5" xfId="22606" xr:uid="{00000000-0005-0000-0000-0000D7570000}"/>
    <cellStyle name="Output 9 8 5 5 2" xfId="22607" xr:uid="{00000000-0005-0000-0000-0000D8570000}"/>
    <cellStyle name="Output 9 8 5 6" xfId="22608" xr:uid="{00000000-0005-0000-0000-0000D9570000}"/>
    <cellStyle name="Output 9 8 5 6 2" xfId="22609" xr:uid="{00000000-0005-0000-0000-0000DA570000}"/>
    <cellStyle name="Output 9 8 5 7" xfId="22610" xr:uid="{00000000-0005-0000-0000-0000DB570000}"/>
    <cellStyle name="Output 9 8 5 7 2" xfId="22611" xr:uid="{00000000-0005-0000-0000-0000DC570000}"/>
    <cellStyle name="Output 9 8 5 8" xfId="22612" xr:uid="{00000000-0005-0000-0000-0000DD570000}"/>
    <cellStyle name="Output 9 8 5 8 2" xfId="22613" xr:uid="{00000000-0005-0000-0000-0000DE570000}"/>
    <cellStyle name="Output 9 8 5 9" xfId="22614" xr:uid="{00000000-0005-0000-0000-0000DF570000}"/>
    <cellStyle name="Output 9 8 5 9 2" xfId="22615" xr:uid="{00000000-0005-0000-0000-0000E0570000}"/>
    <cellStyle name="Output 9 8 6" xfId="22616" xr:uid="{00000000-0005-0000-0000-0000E1570000}"/>
    <cellStyle name="Output 9 8 6 2" xfId="22617" xr:uid="{00000000-0005-0000-0000-0000E2570000}"/>
    <cellStyle name="Output 9 8 7" xfId="22618" xr:uid="{00000000-0005-0000-0000-0000E3570000}"/>
    <cellStyle name="Output 9 8 7 2" xfId="22619" xr:uid="{00000000-0005-0000-0000-0000E4570000}"/>
    <cellStyle name="Output 9 8 8" xfId="22620" xr:uid="{00000000-0005-0000-0000-0000E5570000}"/>
    <cellStyle name="Output 9 8 8 2" xfId="22621" xr:uid="{00000000-0005-0000-0000-0000E6570000}"/>
    <cellStyle name="Output 9 8 9" xfId="22622" xr:uid="{00000000-0005-0000-0000-0000E7570000}"/>
    <cellStyle name="Output 9 8 9 2" xfId="22623" xr:uid="{00000000-0005-0000-0000-0000E8570000}"/>
    <cellStyle name="Output 9 9" xfId="22624" xr:uid="{00000000-0005-0000-0000-0000E9570000}"/>
    <cellStyle name="Output 9 9 10" xfId="22625" xr:uid="{00000000-0005-0000-0000-0000EA570000}"/>
    <cellStyle name="Output 9 9 10 2" xfId="22626" xr:uid="{00000000-0005-0000-0000-0000EB570000}"/>
    <cellStyle name="Output 9 9 11" xfId="22627" xr:uid="{00000000-0005-0000-0000-0000EC570000}"/>
    <cellStyle name="Output 9 9 11 2" xfId="22628" xr:uid="{00000000-0005-0000-0000-0000ED570000}"/>
    <cellStyle name="Output 9 9 12" xfId="22629" xr:uid="{00000000-0005-0000-0000-0000EE570000}"/>
    <cellStyle name="Output 9 9 12 2" xfId="22630" xr:uid="{00000000-0005-0000-0000-0000EF570000}"/>
    <cellStyle name="Output 9 9 13" xfId="22631" xr:uid="{00000000-0005-0000-0000-0000F0570000}"/>
    <cellStyle name="Output 9 9 13 2" xfId="22632" xr:uid="{00000000-0005-0000-0000-0000F1570000}"/>
    <cellStyle name="Output 9 9 14" xfId="22633" xr:uid="{00000000-0005-0000-0000-0000F2570000}"/>
    <cellStyle name="Output 9 9 14 2" xfId="22634" xr:uid="{00000000-0005-0000-0000-0000F3570000}"/>
    <cellStyle name="Output 9 9 15" xfId="22635" xr:uid="{00000000-0005-0000-0000-0000F4570000}"/>
    <cellStyle name="Output 9 9 15 2" xfId="22636" xr:uid="{00000000-0005-0000-0000-0000F5570000}"/>
    <cellStyle name="Output 9 9 16" xfId="22637" xr:uid="{00000000-0005-0000-0000-0000F6570000}"/>
    <cellStyle name="Output 9 9 16 2" xfId="22638" xr:uid="{00000000-0005-0000-0000-0000F7570000}"/>
    <cellStyle name="Output 9 9 17" xfId="22639" xr:uid="{00000000-0005-0000-0000-0000F8570000}"/>
    <cellStyle name="Output 9 9 17 2" xfId="22640" xr:uid="{00000000-0005-0000-0000-0000F9570000}"/>
    <cellStyle name="Output 9 9 18" xfId="22641" xr:uid="{00000000-0005-0000-0000-0000FA570000}"/>
    <cellStyle name="Output 9 9 2" xfId="22642" xr:uid="{00000000-0005-0000-0000-0000FB570000}"/>
    <cellStyle name="Output 9 9 2 10" xfId="22643" xr:uid="{00000000-0005-0000-0000-0000FC570000}"/>
    <cellStyle name="Output 9 9 2 10 2" xfId="22644" xr:uid="{00000000-0005-0000-0000-0000FD570000}"/>
    <cellStyle name="Output 9 9 2 11" xfId="22645" xr:uid="{00000000-0005-0000-0000-0000FE570000}"/>
    <cellStyle name="Output 9 9 2 11 2" xfId="22646" xr:uid="{00000000-0005-0000-0000-0000FF570000}"/>
    <cellStyle name="Output 9 9 2 12" xfId="22647" xr:uid="{00000000-0005-0000-0000-000000580000}"/>
    <cellStyle name="Output 9 9 2 12 2" xfId="22648" xr:uid="{00000000-0005-0000-0000-000001580000}"/>
    <cellStyle name="Output 9 9 2 13" xfId="22649" xr:uid="{00000000-0005-0000-0000-000002580000}"/>
    <cellStyle name="Output 9 9 2 13 2" xfId="22650" xr:uid="{00000000-0005-0000-0000-000003580000}"/>
    <cellStyle name="Output 9 9 2 14" xfId="22651" xr:uid="{00000000-0005-0000-0000-000004580000}"/>
    <cellStyle name="Output 9 9 2 14 2" xfId="22652" xr:uid="{00000000-0005-0000-0000-000005580000}"/>
    <cellStyle name="Output 9 9 2 15" xfId="22653" xr:uid="{00000000-0005-0000-0000-000006580000}"/>
    <cellStyle name="Output 9 9 2 15 2" xfId="22654" xr:uid="{00000000-0005-0000-0000-000007580000}"/>
    <cellStyle name="Output 9 9 2 16" xfId="22655" xr:uid="{00000000-0005-0000-0000-000008580000}"/>
    <cellStyle name="Output 9 9 2 16 2" xfId="22656" xr:uid="{00000000-0005-0000-0000-000009580000}"/>
    <cellStyle name="Output 9 9 2 17" xfId="22657" xr:uid="{00000000-0005-0000-0000-00000A580000}"/>
    <cellStyle name="Output 9 9 2 17 2" xfId="22658" xr:uid="{00000000-0005-0000-0000-00000B580000}"/>
    <cellStyle name="Output 9 9 2 18" xfId="22659" xr:uid="{00000000-0005-0000-0000-00000C580000}"/>
    <cellStyle name="Output 9 9 2 2" xfId="22660" xr:uid="{00000000-0005-0000-0000-00000D580000}"/>
    <cellStyle name="Output 9 9 2 2 2" xfId="22661" xr:uid="{00000000-0005-0000-0000-00000E580000}"/>
    <cellStyle name="Output 9 9 2 3" xfId="22662" xr:uid="{00000000-0005-0000-0000-00000F580000}"/>
    <cellStyle name="Output 9 9 2 3 2" xfId="22663" xr:uid="{00000000-0005-0000-0000-000010580000}"/>
    <cellStyle name="Output 9 9 2 4" xfId="22664" xr:uid="{00000000-0005-0000-0000-000011580000}"/>
    <cellStyle name="Output 9 9 2 4 2" xfId="22665" xr:uid="{00000000-0005-0000-0000-000012580000}"/>
    <cellStyle name="Output 9 9 2 5" xfId="22666" xr:uid="{00000000-0005-0000-0000-000013580000}"/>
    <cellStyle name="Output 9 9 2 5 2" xfId="22667" xr:uid="{00000000-0005-0000-0000-000014580000}"/>
    <cellStyle name="Output 9 9 2 6" xfId="22668" xr:uid="{00000000-0005-0000-0000-000015580000}"/>
    <cellStyle name="Output 9 9 2 6 2" xfId="22669" xr:uid="{00000000-0005-0000-0000-000016580000}"/>
    <cellStyle name="Output 9 9 2 7" xfId="22670" xr:uid="{00000000-0005-0000-0000-000017580000}"/>
    <cellStyle name="Output 9 9 2 7 2" xfId="22671" xr:uid="{00000000-0005-0000-0000-000018580000}"/>
    <cellStyle name="Output 9 9 2 8" xfId="22672" xr:uid="{00000000-0005-0000-0000-000019580000}"/>
    <cellStyle name="Output 9 9 2 8 2" xfId="22673" xr:uid="{00000000-0005-0000-0000-00001A580000}"/>
    <cellStyle name="Output 9 9 2 9" xfId="22674" xr:uid="{00000000-0005-0000-0000-00001B580000}"/>
    <cellStyle name="Output 9 9 2 9 2" xfId="22675" xr:uid="{00000000-0005-0000-0000-00001C580000}"/>
    <cellStyle name="Output 9 9 3" xfId="22676" xr:uid="{00000000-0005-0000-0000-00001D580000}"/>
    <cellStyle name="Output 9 9 3 10" xfId="22677" xr:uid="{00000000-0005-0000-0000-00001E580000}"/>
    <cellStyle name="Output 9 9 3 10 2" xfId="22678" xr:uid="{00000000-0005-0000-0000-00001F580000}"/>
    <cellStyle name="Output 9 9 3 11" xfId="22679" xr:uid="{00000000-0005-0000-0000-000020580000}"/>
    <cellStyle name="Output 9 9 3 11 2" xfId="22680" xr:uid="{00000000-0005-0000-0000-000021580000}"/>
    <cellStyle name="Output 9 9 3 12" xfId="22681" xr:uid="{00000000-0005-0000-0000-000022580000}"/>
    <cellStyle name="Output 9 9 3 12 2" xfId="22682" xr:uid="{00000000-0005-0000-0000-000023580000}"/>
    <cellStyle name="Output 9 9 3 13" xfId="22683" xr:uid="{00000000-0005-0000-0000-000024580000}"/>
    <cellStyle name="Output 9 9 3 13 2" xfId="22684" xr:uid="{00000000-0005-0000-0000-000025580000}"/>
    <cellStyle name="Output 9 9 3 14" xfId="22685" xr:uid="{00000000-0005-0000-0000-000026580000}"/>
    <cellStyle name="Output 9 9 3 14 2" xfId="22686" xr:uid="{00000000-0005-0000-0000-000027580000}"/>
    <cellStyle name="Output 9 9 3 15" xfId="22687" xr:uid="{00000000-0005-0000-0000-000028580000}"/>
    <cellStyle name="Output 9 9 3 15 2" xfId="22688" xr:uid="{00000000-0005-0000-0000-000029580000}"/>
    <cellStyle name="Output 9 9 3 16" xfId="22689" xr:uid="{00000000-0005-0000-0000-00002A580000}"/>
    <cellStyle name="Output 9 9 3 2" xfId="22690" xr:uid="{00000000-0005-0000-0000-00002B580000}"/>
    <cellStyle name="Output 9 9 3 2 2" xfId="22691" xr:uid="{00000000-0005-0000-0000-00002C580000}"/>
    <cellStyle name="Output 9 9 3 3" xfId="22692" xr:uid="{00000000-0005-0000-0000-00002D580000}"/>
    <cellStyle name="Output 9 9 3 3 2" xfId="22693" xr:uid="{00000000-0005-0000-0000-00002E580000}"/>
    <cellStyle name="Output 9 9 3 4" xfId="22694" xr:uid="{00000000-0005-0000-0000-00002F580000}"/>
    <cellStyle name="Output 9 9 3 4 2" xfId="22695" xr:uid="{00000000-0005-0000-0000-000030580000}"/>
    <cellStyle name="Output 9 9 3 5" xfId="22696" xr:uid="{00000000-0005-0000-0000-000031580000}"/>
    <cellStyle name="Output 9 9 3 5 2" xfId="22697" xr:uid="{00000000-0005-0000-0000-000032580000}"/>
    <cellStyle name="Output 9 9 3 6" xfId="22698" xr:uid="{00000000-0005-0000-0000-000033580000}"/>
    <cellStyle name="Output 9 9 3 6 2" xfId="22699" xr:uid="{00000000-0005-0000-0000-000034580000}"/>
    <cellStyle name="Output 9 9 3 7" xfId="22700" xr:uid="{00000000-0005-0000-0000-000035580000}"/>
    <cellStyle name="Output 9 9 3 7 2" xfId="22701" xr:uid="{00000000-0005-0000-0000-000036580000}"/>
    <cellStyle name="Output 9 9 3 8" xfId="22702" xr:uid="{00000000-0005-0000-0000-000037580000}"/>
    <cellStyle name="Output 9 9 3 8 2" xfId="22703" xr:uid="{00000000-0005-0000-0000-000038580000}"/>
    <cellStyle name="Output 9 9 3 9" xfId="22704" xr:uid="{00000000-0005-0000-0000-000039580000}"/>
    <cellStyle name="Output 9 9 3 9 2" xfId="22705" xr:uid="{00000000-0005-0000-0000-00003A580000}"/>
    <cellStyle name="Output 9 9 4" xfId="22706" xr:uid="{00000000-0005-0000-0000-00003B580000}"/>
    <cellStyle name="Output 9 9 4 10" xfId="22707" xr:uid="{00000000-0005-0000-0000-00003C580000}"/>
    <cellStyle name="Output 9 9 4 10 2" xfId="22708" xr:uid="{00000000-0005-0000-0000-00003D580000}"/>
    <cellStyle name="Output 9 9 4 11" xfId="22709" xr:uid="{00000000-0005-0000-0000-00003E580000}"/>
    <cellStyle name="Output 9 9 4 11 2" xfId="22710" xr:uid="{00000000-0005-0000-0000-00003F580000}"/>
    <cellStyle name="Output 9 9 4 12" xfId="22711" xr:uid="{00000000-0005-0000-0000-000040580000}"/>
    <cellStyle name="Output 9 9 4 12 2" xfId="22712" xr:uid="{00000000-0005-0000-0000-000041580000}"/>
    <cellStyle name="Output 9 9 4 13" xfId="22713" xr:uid="{00000000-0005-0000-0000-000042580000}"/>
    <cellStyle name="Output 9 9 4 13 2" xfId="22714" xr:uid="{00000000-0005-0000-0000-000043580000}"/>
    <cellStyle name="Output 9 9 4 14" xfId="22715" xr:uid="{00000000-0005-0000-0000-000044580000}"/>
    <cellStyle name="Output 9 9 4 14 2" xfId="22716" xr:uid="{00000000-0005-0000-0000-000045580000}"/>
    <cellStyle name="Output 9 9 4 15" xfId="22717" xr:uid="{00000000-0005-0000-0000-000046580000}"/>
    <cellStyle name="Output 9 9 4 15 2" xfId="22718" xr:uid="{00000000-0005-0000-0000-000047580000}"/>
    <cellStyle name="Output 9 9 4 16" xfId="22719" xr:uid="{00000000-0005-0000-0000-000048580000}"/>
    <cellStyle name="Output 9 9 4 2" xfId="22720" xr:uid="{00000000-0005-0000-0000-000049580000}"/>
    <cellStyle name="Output 9 9 4 2 2" xfId="22721" xr:uid="{00000000-0005-0000-0000-00004A580000}"/>
    <cellStyle name="Output 9 9 4 3" xfId="22722" xr:uid="{00000000-0005-0000-0000-00004B580000}"/>
    <cellStyle name="Output 9 9 4 3 2" xfId="22723" xr:uid="{00000000-0005-0000-0000-00004C580000}"/>
    <cellStyle name="Output 9 9 4 4" xfId="22724" xr:uid="{00000000-0005-0000-0000-00004D580000}"/>
    <cellStyle name="Output 9 9 4 4 2" xfId="22725" xr:uid="{00000000-0005-0000-0000-00004E580000}"/>
    <cellStyle name="Output 9 9 4 5" xfId="22726" xr:uid="{00000000-0005-0000-0000-00004F580000}"/>
    <cellStyle name="Output 9 9 4 5 2" xfId="22727" xr:uid="{00000000-0005-0000-0000-000050580000}"/>
    <cellStyle name="Output 9 9 4 6" xfId="22728" xr:uid="{00000000-0005-0000-0000-000051580000}"/>
    <cellStyle name="Output 9 9 4 6 2" xfId="22729" xr:uid="{00000000-0005-0000-0000-000052580000}"/>
    <cellStyle name="Output 9 9 4 7" xfId="22730" xr:uid="{00000000-0005-0000-0000-000053580000}"/>
    <cellStyle name="Output 9 9 4 7 2" xfId="22731" xr:uid="{00000000-0005-0000-0000-000054580000}"/>
    <cellStyle name="Output 9 9 4 8" xfId="22732" xr:uid="{00000000-0005-0000-0000-000055580000}"/>
    <cellStyle name="Output 9 9 4 8 2" xfId="22733" xr:uid="{00000000-0005-0000-0000-000056580000}"/>
    <cellStyle name="Output 9 9 4 9" xfId="22734" xr:uid="{00000000-0005-0000-0000-000057580000}"/>
    <cellStyle name="Output 9 9 4 9 2" xfId="22735" xr:uid="{00000000-0005-0000-0000-000058580000}"/>
    <cellStyle name="Output 9 9 5" xfId="22736" xr:uid="{00000000-0005-0000-0000-000059580000}"/>
    <cellStyle name="Output 9 9 5 10" xfId="22737" xr:uid="{00000000-0005-0000-0000-00005A580000}"/>
    <cellStyle name="Output 9 9 5 10 2" xfId="22738" xr:uid="{00000000-0005-0000-0000-00005B580000}"/>
    <cellStyle name="Output 9 9 5 11" xfId="22739" xr:uid="{00000000-0005-0000-0000-00005C580000}"/>
    <cellStyle name="Output 9 9 5 11 2" xfId="22740" xr:uid="{00000000-0005-0000-0000-00005D580000}"/>
    <cellStyle name="Output 9 9 5 12" xfId="22741" xr:uid="{00000000-0005-0000-0000-00005E580000}"/>
    <cellStyle name="Output 9 9 5 12 2" xfId="22742" xr:uid="{00000000-0005-0000-0000-00005F580000}"/>
    <cellStyle name="Output 9 9 5 13" xfId="22743" xr:uid="{00000000-0005-0000-0000-000060580000}"/>
    <cellStyle name="Output 9 9 5 13 2" xfId="22744" xr:uid="{00000000-0005-0000-0000-000061580000}"/>
    <cellStyle name="Output 9 9 5 14" xfId="22745" xr:uid="{00000000-0005-0000-0000-000062580000}"/>
    <cellStyle name="Output 9 9 5 2" xfId="22746" xr:uid="{00000000-0005-0000-0000-000063580000}"/>
    <cellStyle name="Output 9 9 5 2 2" xfId="22747" xr:uid="{00000000-0005-0000-0000-000064580000}"/>
    <cellStyle name="Output 9 9 5 3" xfId="22748" xr:uid="{00000000-0005-0000-0000-000065580000}"/>
    <cellStyle name="Output 9 9 5 3 2" xfId="22749" xr:uid="{00000000-0005-0000-0000-000066580000}"/>
    <cellStyle name="Output 9 9 5 4" xfId="22750" xr:uid="{00000000-0005-0000-0000-000067580000}"/>
    <cellStyle name="Output 9 9 5 4 2" xfId="22751" xr:uid="{00000000-0005-0000-0000-000068580000}"/>
    <cellStyle name="Output 9 9 5 5" xfId="22752" xr:uid="{00000000-0005-0000-0000-000069580000}"/>
    <cellStyle name="Output 9 9 5 5 2" xfId="22753" xr:uid="{00000000-0005-0000-0000-00006A580000}"/>
    <cellStyle name="Output 9 9 5 6" xfId="22754" xr:uid="{00000000-0005-0000-0000-00006B580000}"/>
    <cellStyle name="Output 9 9 5 6 2" xfId="22755" xr:uid="{00000000-0005-0000-0000-00006C580000}"/>
    <cellStyle name="Output 9 9 5 7" xfId="22756" xr:uid="{00000000-0005-0000-0000-00006D580000}"/>
    <cellStyle name="Output 9 9 5 7 2" xfId="22757" xr:uid="{00000000-0005-0000-0000-00006E580000}"/>
    <cellStyle name="Output 9 9 5 8" xfId="22758" xr:uid="{00000000-0005-0000-0000-00006F580000}"/>
    <cellStyle name="Output 9 9 5 8 2" xfId="22759" xr:uid="{00000000-0005-0000-0000-000070580000}"/>
    <cellStyle name="Output 9 9 5 9" xfId="22760" xr:uid="{00000000-0005-0000-0000-000071580000}"/>
    <cellStyle name="Output 9 9 5 9 2" xfId="22761" xr:uid="{00000000-0005-0000-0000-000072580000}"/>
    <cellStyle name="Output 9 9 6" xfId="22762" xr:uid="{00000000-0005-0000-0000-000073580000}"/>
    <cellStyle name="Output 9 9 6 2" xfId="22763" xr:uid="{00000000-0005-0000-0000-000074580000}"/>
    <cellStyle name="Output 9 9 7" xfId="22764" xr:uid="{00000000-0005-0000-0000-000075580000}"/>
    <cellStyle name="Output 9 9 7 2" xfId="22765" xr:uid="{00000000-0005-0000-0000-000076580000}"/>
    <cellStyle name="Output 9 9 8" xfId="22766" xr:uid="{00000000-0005-0000-0000-000077580000}"/>
    <cellStyle name="Output 9 9 8 2" xfId="22767" xr:uid="{00000000-0005-0000-0000-000078580000}"/>
    <cellStyle name="Output 9 9 9" xfId="22768" xr:uid="{00000000-0005-0000-0000-000079580000}"/>
    <cellStyle name="Output 9 9 9 2" xfId="22769" xr:uid="{00000000-0005-0000-0000-00007A580000}"/>
    <cellStyle name="Percent" xfId="28179" builtinId="5"/>
    <cellStyle name="Percent 10" xfId="22770" xr:uid="{00000000-0005-0000-0000-00007C580000}"/>
    <cellStyle name="Percent 10 2" xfId="22771" xr:uid="{00000000-0005-0000-0000-00007D580000}"/>
    <cellStyle name="Percent 10 3" xfId="22772" xr:uid="{00000000-0005-0000-0000-00007E580000}"/>
    <cellStyle name="Percent 11" xfId="22773" xr:uid="{00000000-0005-0000-0000-00007F580000}"/>
    <cellStyle name="Percent 12" xfId="22774" xr:uid="{00000000-0005-0000-0000-000080580000}"/>
    <cellStyle name="Percent 13" xfId="22775" xr:uid="{00000000-0005-0000-0000-000081580000}"/>
    <cellStyle name="Percent 14" xfId="22776" xr:uid="{00000000-0005-0000-0000-000082580000}"/>
    <cellStyle name="Percent 15" xfId="851" xr:uid="{00000000-0005-0000-0000-000083580000}"/>
    <cellStyle name="Percent 16" xfId="28175" xr:uid="{00000000-0005-0000-0000-000084580000}"/>
    <cellStyle name="Percent 17" xfId="28178" xr:uid="{00000000-0005-0000-0000-000085580000}"/>
    <cellStyle name="Percent 2" xfId="16" xr:uid="{00000000-0005-0000-0000-000086580000}"/>
    <cellStyle name="Percent 2 10" xfId="726" xr:uid="{00000000-0005-0000-0000-000087580000}"/>
    <cellStyle name="Percent 2 11" xfId="22777" xr:uid="{00000000-0005-0000-0000-000088580000}"/>
    <cellStyle name="Percent 2 2" xfId="17" xr:uid="{00000000-0005-0000-0000-000089580000}"/>
    <cellStyle name="Percent 2 2 2" xfId="728" xr:uid="{00000000-0005-0000-0000-00008A580000}"/>
    <cellStyle name="Percent 2 2 3" xfId="727" xr:uid="{00000000-0005-0000-0000-00008B580000}"/>
    <cellStyle name="Percent 2 2 4" xfId="22778" xr:uid="{00000000-0005-0000-0000-00008C580000}"/>
    <cellStyle name="Percent 2 3" xfId="28" xr:uid="{00000000-0005-0000-0000-00008D580000}"/>
    <cellStyle name="Percent 2 3 2" xfId="730" xr:uid="{00000000-0005-0000-0000-00008E580000}"/>
    <cellStyle name="Percent 2 3 2 2" xfId="731" xr:uid="{00000000-0005-0000-0000-00008F580000}"/>
    <cellStyle name="Percent 2 3 2 2 2" xfId="732" xr:uid="{00000000-0005-0000-0000-000090580000}"/>
    <cellStyle name="Percent 2 3 2 3" xfId="733" xr:uid="{00000000-0005-0000-0000-000091580000}"/>
    <cellStyle name="Percent 2 3 3" xfId="734" xr:uid="{00000000-0005-0000-0000-000092580000}"/>
    <cellStyle name="Percent 2 3 3 2" xfId="735" xr:uid="{00000000-0005-0000-0000-000093580000}"/>
    <cellStyle name="Percent 2 3 4" xfId="736" xr:uid="{00000000-0005-0000-0000-000094580000}"/>
    <cellStyle name="Percent 2 3 5" xfId="729" xr:uid="{00000000-0005-0000-0000-000095580000}"/>
    <cellStyle name="Percent 2 4" xfId="737" xr:uid="{00000000-0005-0000-0000-000096580000}"/>
    <cellStyle name="Percent 2 4 2" xfId="738" xr:uid="{00000000-0005-0000-0000-000097580000}"/>
    <cellStyle name="Percent 2 4 2 2" xfId="739" xr:uid="{00000000-0005-0000-0000-000098580000}"/>
    <cellStyle name="Percent 2 4 3" xfId="740" xr:uid="{00000000-0005-0000-0000-000099580000}"/>
    <cellStyle name="Percent 2 4 4" xfId="22779" xr:uid="{00000000-0005-0000-0000-00009A580000}"/>
    <cellStyle name="Percent 2 5" xfId="741" xr:uid="{00000000-0005-0000-0000-00009B580000}"/>
    <cellStyle name="Percent 2 5 2" xfId="742" xr:uid="{00000000-0005-0000-0000-00009C580000}"/>
    <cellStyle name="Percent 2 5 2 2" xfId="743" xr:uid="{00000000-0005-0000-0000-00009D580000}"/>
    <cellStyle name="Percent 2 5 3" xfId="744" xr:uid="{00000000-0005-0000-0000-00009E580000}"/>
    <cellStyle name="Percent 2 6" xfId="745" xr:uid="{00000000-0005-0000-0000-00009F580000}"/>
    <cellStyle name="Percent 2 6 2" xfId="746" xr:uid="{00000000-0005-0000-0000-0000A0580000}"/>
    <cellStyle name="Percent 2 6 2 2" xfId="747" xr:uid="{00000000-0005-0000-0000-0000A1580000}"/>
    <cellStyle name="Percent 2 6 3" xfId="748" xr:uid="{00000000-0005-0000-0000-0000A2580000}"/>
    <cellStyle name="Percent 2 7" xfId="749" xr:uid="{00000000-0005-0000-0000-0000A3580000}"/>
    <cellStyle name="Percent 2 7 2" xfId="750" xr:uid="{00000000-0005-0000-0000-0000A4580000}"/>
    <cellStyle name="Percent 2 8" xfId="751" xr:uid="{00000000-0005-0000-0000-0000A5580000}"/>
    <cellStyle name="Percent 2 9" xfId="752" xr:uid="{00000000-0005-0000-0000-0000A6580000}"/>
    <cellStyle name="Percent 3" xfId="18" xr:uid="{00000000-0005-0000-0000-0000A7580000}"/>
    <cellStyle name="Percent 3 2" xfId="754" xr:uid="{00000000-0005-0000-0000-0000A8580000}"/>
    <cellStyle name="Percent 3 2 2" xfId="755" xr:uid="{00000000-0005-0000-0000-0000A9580000}"/>
    <cellStyle name="Percent 3 2 2 2" xfId="22782" xr:uid="{00000000-0005-0000-0000-0000AA580000}"/>
    <cellStyle name="Percent 3 2 3" xfId="22781" xr:uid="{00000000-0005-0000-0000-0000AB580000}"/>
    <cellStyle name="Percent 3 3" xfId="756" xr:uid="{00000000-0005-0000-0000-0000AC580000}"/>
    <cellStyle name="Percent 3 3 2" xfId="22783" xr:uid="{00000000-0005-0000-0000-0000AD580000}"/>
    <cellStyle name="Percent 3 4" xfId="753" xr:uid="{00000000-0005-0000-0000-0000AE580000}"/>
    <cellStyle name="Percent 3 4 2" xfId="22784" xr:uid="{00000000-0005-0000-0000-0000AF580000}"/>
    <cellStyle name="Percent 3 5" xfId="22785" xr:uid="{00000000-0005-0000-0000-0000B0580000}"/>
    <cellStyle name="Percent 3 6" xfId="22780" xr:uid="{00000000-0005-0000-0000-0000B1580000}"/>
    <cellStyle name="Percent 4" xfId="19" xr:uid="{00000000-0005-0000-0000-0000B2580000}"/>
    <cellStyle name="Percent 4 2" xfId="757" xr:uid="{00000000-0005-0000-0000-0000B3580000}"/>
    <cellStyle name="Percent 4 2 2" xfId="758" xr:uid="{00000000-0005-0000-0000-0000B4580000}"/>
    <cellStyle name="Percent 4 2 2 2" xfId="759" xr:uid="{00000000-0005-0000-0000-0000B5580000}"/>
    <cellStyle name="Percent 4 2 2 2 2" xfId="760" xr:uid="{00000000-0005-0000-0000-0000B6580000}"/>
    <cellStyle name="Percent 4 2 2 3" xfId="761" xr:uid="{00000000-0005-0000-0000-0000B7580000}"/>
    <cellStyle name="Percent 4 2 3" xfId="762" xr:uid="{00000000-0005-0000-0000-0000B8580000}"/>
    <cellStyle name="Percent 4 2 3 2" xfId="763" xr:uid="{00000000-0005-0000-0000-0000B9580000}"/>
    <cellStyle name="Percent 4 2 4" xfId="764" xr:uid="{00000000-0005-0000-0000-0000BA580000}"/>
    <cellStyle name="Percent 4 3" xfId="765" xr:uid="{00000000-0005-0000-0000-0000BB580000}"/>
    <cellStyle name="Percent 4 3 2" xfId="766" xr:uid="{00000000-0005-0000-0000-0000BC580000}"/>
    <cellStyle name="Percent 4 3 2 2" xfId="767" xr:uid="{00000000-0005-0000-0000-0000BD580000}"/>
    <cellStyle name="Percent 4 3 3" xfId="768" xr:uid="{00000000-0005-0000-0000-0000BE580000}"/>
    <cellStyle name="Percent 4 4" xfId="769" xr:uid="{00000000-0005-0000-0000-0000BF580000}"/>
    <cellStyle name="Percent 4 4 2" xfId="770" xr:uid="{00000000-0005-0000-0000-0000C0580000}"/>
    <cellStyle name="Percent 4 4 2 2" xfId="771" xr:uid="{00000000-0005-0000-0000-0000C1580000}"/>
    <cellStyle name="Percent 4 4 3" xfId="772" xr:uid="{00000000-0005-0000-0000-0000C2580000}"/>
    <cellStyle name="Percent 4 5" xfId="773" xr:uid="{00000000-0005-0000-0000-0000C3580000}"/>
    <cellStyle name="Percent 4 5 2" xfId="774" xr:uid="{00000000-0005-0000-0000-0000C4580000}"/>
    <cellStyle name="Percent 4 5 2 2" xfId="775" xr:uid="{00000000-0005-0000-0000-0000C5580000}"/>
    <cellStyle name="Percent 4 5 3" xfId="776" xr:uid="{00000000-0005-0000-0000-0000C6580000}"/>
    <cellStyle name="Percent 4 6" xfId="777" xr:uid="{00000000-0005-0000-0000-0000C7580000}"/>
    <cellStyle name="Percent 4 6 2" xfId="778" xr:uid="{00000000-0005-0000-0000-0000C8580000}"/>
    <cellStyle name="Percent 4 7" xfId="779" xr:uid="{00000000-0005-0000-0000-0000C9580000}"/>
    <cellStyle name="Percent 4 8" xfId="780" xr:uid="{00000000-0005-0000-0000-0000CA580000}"/>
    <cellStyle name="Percent 4 9" xfId="22786" xr:uid="{00000000-0005-0000-0000-0000CB580000}"/>
    <cellStyle name="Percent 5" xfId="20" xr:uid="{00000000-0005-0000-0000-0000CC580000}"/>
    <cellStyle name="Percent 5 2" xfId="781" xr:uid="{00000000-0005-0000-0000-0000CD580000}"/>
    <cellStyle name="Percent 5 2 2" xfId="22788" xr:uid="{00000000-0005-0000-0000-0000CE580000}"/>
    <cellStyle name="Percent 5 3" xfId="782" xr:uid="{00000000-0005-0000-0000-0000CF580000}"/>
    <cellStyle name="Percent 5 3 2" xfId="22789" xr:uid="{00000000-0005-0000-0000-0000D0580000}"/>
    <cellStyle name="Percent 5 4" xfId="22787" xr:uid="{00000000-0005-0000-0000-0000D1580000}"/>
    <cellStyle name="Percent 6" xfId="21" xr:uid="{00000000-0005-0000-0000-0000D2580000}"/>
    <cellStyle name="Percent 6 2" xfId="784" xr:uid="{00000000-0005-0000-0000-0000D3580000}"/>
    <cellStyle name="Percent 6 2 2" xfId="22791" xr:uid="{00000000-0005-0000-0000-0000D4580000}"/>
    <cellStyle name="Percent 6 3" xfId="783" xr:uid="{00000000-0005-0000-0000-0000D5580000}"/>
    <cellStyle name="Percent 6 4" xfId="22790" xr:uid="{00000000-0005-0000-0000-0000D6580000}"/>
    <cellStyle name="Percent 7" xfId="785" xr:uid="{00000000-0005-0000-0000-0000D7580000}"/>
    <cellStyle name="Percent 7 2" xfId="22793" xr:uid="{00000000-0005-0000-0000-0000D8580000}"/>
    <cellStyle name="Percent 7 3" xfId="22794" xr:uid="{00000000-0005-0000-0000-0000D9580000}"/>
    <cellStyle name="Percent 7 4" xfId="22792" xr:uid="{00000000-0005-0000-0000-0000DA580000}"/>
    <cellStyle name="Percent 8" xfId="786" xr:uid="{00000000-0005-0000-0000-0000DB580000}"/>
    <cellStyle name="Percent 8 2" xfId="787" xr:uid="{00000000-0005-0000-0000-0000DC580000}"/>
    <cellStyle name="Percent 8 2 2" xfId="22796" xr:uid="{00000000-0005-0000-0000-0000DD580000}"/>
    <cellStyle name="Percent 8 3" xfId="22797" xr:uid="{00000000-0005-0000-0000-0000DE580000}"/>
    <cellStyle name="Percent 8 4" xfId="22798" xr:uid="{00000000-0005-0000-0000-0000DF580000}"/>
    <cellStyle name="Percent 8 5" xfId="22799" xr:uid="{00000000-0005-0000-0000-0000E0580000}"/>
    <cellStyle name="Percent 8 6" xfId="22795" xr:uid="{00000000-0005-0000-0000-0000E1580000}"/>
    <cellStyle name="Percent 9" xfId="788" xr:uid="{00000000-0005-0000-0000-0000E2580000}"/>
    <cellStyle name="Percent 9 2" xfId="22801" xr:uid="{00000000-0005-0000-0000-0000E3580000}"/>
    <cellStyle name="Percent 9 3" xfId="22802" xr:uid="{00000000-0005-0000-0000-0000E4580000}"/>
    <cellStyle name="Percent 9 4" xfId="22803" xr:uid="{00000000-0005-0000-0000-0000E5580000}"/>
    <cellStyle name="Percent 9 5" xfId="22800" xr:uid="{00000000-0005-0000-0000-0000E6580000}"/>
    <cellStyle name="Style 1" xfId="789" xr:uid="{00000000-0005-0000-0000-0000E7580000}"/>
    <cellStyle name="Title 2" xfId="790" xr:uid="{00000000-0005-0000-0000-0000E8580000}"/>
    <cellStyle name="Title 2 2" xfId="791" xr:uid="{00000000-0005-0000-0000-0000E9580000}"/>
    <cellStyle name="Title 3" xfId="792" xr:uid="{00000000-0005-0000-0000-0000EA580000}"/>
    <cellStyle name="Total 10" xfId="22804" xr:uid="{00000000-0005-0000-0000-0000EB580000}"/>
    <cellStyle name="Total 2" xfId="793" xr:uid="{00000000-0005-0000-0000-0000EC580000}"/>
    <cellStyle name="Total 2 2" xfId="794" xr:uid="{00000000-0005-0000-0000-0000ED580000}"/>
    <cellStyle name="Total 2 2 2" xfId="795" xr:uid="{00000000-0005-0000-0000-0000EE580000}"/>
    <cellStyle name="Total 2 2 2 2" xfId="796" xr:uid="{00000000-0005-0000-0000-0000EF580000}"/>
    <cellStyle name="Total 2 2 2 2 2" xfId="797" xr:uid="{00000000-0005-0000-0000-0000F0580000}"/>
    <cellStyle name="Total 2 2 2 2 3" xfId="798" xr:uid="{00000000-0005-0000-0000-0000F1580000}"/>
    <cellStyle name="Total 2 2 2 3" xfId="799" xr:uid="{00000000-0005-0000-0000-0000F2580000}"/>
    <cellStyle name="Total 2 2 2 4" xfId="800" xr:uid="{00000000-0005-0000-0000-0000F3580000}"/>
    <cellStyle name="Total 2 2 3" xfId="801" xr:uid="{00000000-0005-0000-0000-0000F4580000}"/>
    <cellStyle name="Total 2 2 3 2" xfId="802" xr:uid="{00000000-0005-0000-0000-0000F5580000}"/>
    <cellStyle name="Total 2 2 3 3" xfId="803" xr:uid="{00000000-0005-0000-0000-0000F6580000}"/>
    <cellStyle name="Total 2 2 4" xfId="804" xr:uid="{00000000-0005-0000-0000-0000F7580000}"/>
    <cellStyle name="Total 2 2 5" xfId="805" xr:uid="{00000000-0005-0000-0000-0000F8580000}"/>
    <cellStyle name="Total 2 3" xfId="806" xr:uid="{00000000-0005-0000-0000-0000F9580000}"/>
    <cellStyle name="Total 2 3 2" xfId="807" xr:uid="{00000000-0005-0000-0000-0000FA580000}"/>
    <cellStyle name="Total 2 3 2 2" xfId="808" xr:uid="{00000000-0005-0000-0000-0000FB580000}"/>
    <cellStyle name="Total 2 3 2 3" xfId="809" xr:uid="{00000000-0005-0000-0000-0000FC580000}"/>
    <cellStyle name="Total 2 3 3" xfId="810" xr:uid="{00000000-0005-0000-0000-0000FD580000}"/>
    <cellStyle name="Total 2 3 4" xfId="811" xr:uid="{00000000-0005-0000-0000-0000FE580000}"/>
    <cellStyle name="Total 2 4" xfId="812" xr:uid="{00000000-0005-0000-0000-0000FF580000}"/>
    <cellStyle name="Total 2 5" xfId="813" xr:uid="{00000000-0005-0000-0000-000000590000}"/>
    <cellStyle name="Total 2 5 2" xfId="814" xr:uid="{00000000-0005-0000-0000-000001590000}"/>
    <cellStyle name="Total 2 5 3" xfId="815" xr:uid="{00000000-0005-0000-0000-000002590000}"/>
    <cellStyle name="Total 2 6" xfId="816" xr:uid="{00000000-0005-0000-0000-000003590000}"/>
    <cellStyle name="Total 2 7" xfId="817" xr:uid="{00000000-0005-0000-0000-000004590000}"/>
    <cellStyle name="Total 2 8" xfId="22805" xr:uid="{00000000-0005-0000-0000-000005590000}"/>
    <cellStyle name="Total 3" xfId="818" xr:uid="{00000000-0005-0000-0000-000006590000}"/>
    <cellStyle name="Total 3 2" xfId="819" xr:uid="{00000000-0005-0000-0000-000007590000}"/>
    <cellStyle name="Total 3 2 2" xfId="820" xr:uid="{00000000-0005-0000-0000-000008590000}"/>
    <cellStyle name="Total 3 2 2 2" xfId="821" xr:uid="{00000000-0005-0000-0000-000009590000}"/>
    <cellStyle name="Total 3 2 2 3" xfId="822" xr:uid="{00000000-0005-0000-0000-00000A590000}"/>
    <cellStyle name="Total 3 2 3" xfId="823" xr:uid="{00000000-0005-0000-0000-00000B590000}"/>
    <cellStyle name="Total 3 2 4" xfId="824" xr:uid="{00000000-0005-0000-0000-00000C590000}"/>
    <cellStyle name="Total 3 3" xfId="825" xr:uid="{00000000-0005-0000-0000-00000D590000}"/>
    <cellStyle name="Total 3 3 2" xfId="826" xr:uid="{00000000-0005-0000-0000-00000E590000}"/>
    <cellStyle name="Total 3 3 3" xfId="827" xr:uid="{00000000-0005-0000-0000-00000F590000}"/>
    <cellStyle name="Total 3 4" xfId="828" xr:uid="{00000000-0005-0000-0000-000010590000}"/>
    <cellStyle name="Total 3 5" xfId="829" xr:uid="{00000000-0005-0000-0000-000011590000}"/>
    <cellStyle name="Total 3 6" xfId="22806" xr:uid="{00000000-0005-0000-0000-000012590000}"/>
    <cellStyle name="Total 4" xfId="830" xr:uid="{00000000-0005-0000-0000-000013590000}"/>
    <cellStyle name="Total 4 2" xfId="831" xr:uid="{00000000-0005-0000-0000-000014590000}"/>
    <cellStyle name="Total 4 2 2" xfId="832" xr:uid="{00000000-0005-0000-0000-000015590000}"/>
    <cellStyle name="Total 4 2 3" xfId="833" xr:uid="{00000000-0005-0000-0000-000016590000}"/>
    <cellStyle name="Total 4 3" xfId="834" xr:uid="{00000000-0005-0000-0000-000017590000}"/>
    <cellStyle name="Total 4 4" xfId="835" xr:uid="{00000000-0005-0000-0000-000018590000}"/>
    <cellStyle name="Total 4 5" xfId="22807" xr:uid="{00000000-0005-0000-0000-000019590000}"/>
    <cellStyle name="Total 5" xfId="836" xr:uid="{00000000-0005-0000-0000-00001A590000}"/>
    <cellStyle name="Total 5 2" xfId="837" xr:uid="{00000000-0005-0000-0000-00001B590000}"/>
    <cellStyle name="Total 5 3" xfId="838" xr:uid="{00000000-0005-0000-0000-00001C590000}"/>
    <cellStyle name="Total 5 4" xfId="22808" xr:uid="{00000000-0005-0000-0000-00001D590000}"/>
    <cellStyle name="Total 6" xfId="22809" xr:uid="{00000000-0005-0000-0000-00001E590000}"/>
    <cellStyle name="Total 7" xfId="22810" xr:uid="{00000000-0005-0000-0000-00001F590000}"/>
    <cellStyle name="Total 8" xfId="22811" xr:uid="{00000000-0005-0000-0000-000020590000}"/>
    <cellStyle name="Total 8 10" xfId="22812" xr:uid="{00000000-0005-0000-0000-000021590000}"/>
    <cellStyle name="Total 8 10 10" xfId="22813" xr:uid="{00000000-0005-0000-0000-000022590000}"/>
    <cellStyle name="Total 8 10 10 2" xfId="22814" xr:uid="{00000000-0005-0000-0000-000023590000}"/>
    <cellStyle name="Total 8 10 11" xfId="22815" xr:uid="{00000000-0005-0000-0000-000024590000}"/>
    <cellStyle name="Total 8 10 11 2" xfId="22816" xr:uid="{00000000-0005-0000-0000-000025590000}"/>
    <cellStyle name="Total 8 10 12" xfId="22817" xr:uid="{00000000-0005-0000-0000-000026590000}"/>
    <cellStyle name="Total 8 10 12 2" xfId="22818" xr:uid="{00000000-0005-0000-0000-000027590000}"/>
    <cellStyle name="Total 8 10 13" xfId="22819" xr:uid="{00000000-0005-0000-0000-000028590000}"/>
    <cellStyle name="Total 8 10 13 2" xfId="22820" xr:uid="{00000000-0005-0000-0000-000029590000}"/>
    <cellStyle name="Total 8 10 14" xfId="22821" xr:uid="{00000000-0005-0000-0000-00002A590000}"/>
    <cellStyle name="Total 8 10 14 2" xfId="22822" xr:uid="{00000000-0005-0000-0000-00002B590000}"/>
    <cellStyle name="Total 8 10 15" xfId="22823" xr:uid="{00000000-0005-0000-0000-00002C590000}"/>
    <cellStyle name="Total 8 10 15 2" xfId="22824" xr:uid="{00000000-0005-0000-0000-00002D590000}"/>
    <cellStyle name="Total 8 10 16" xfId="22825" xr:uid="{00000000-0005-0000-0000-00002E590000}"/>
    <cellStyle name="Total 8 10 16 2" xfId="22826" xr:uid="{00000000-0005-0000-0000-00002F590000}"/>
    <cellStyle name="Total 8 10 17" xfId="22827" xr:uid="{00000000-0005-0000-0000-000030590000}"/>
    <cellStyle name="Total 8 10 17 2" xfId="22828" xr:uid="{00000000-0005-0000-0000-000031590000}"/>
    <cellStyle name="Total 8 10 18" xfId="22829" xr:uid="{00000000-0005-0000-0000-000032590000}"/>
    <cellStyle name="Total 8 10 2" xfId="22830" xr:uid="{00000000-0005-0000-0000-000033590000}"/>
    <cellStyle name="Total 8 10 2 2" xfId="22831" xr:uid="{00000000-0005-0000-0000-000034590000}"/>
    <cellStyle name="Total 8 10 3" xfId="22832" xr:uid="{00000000-0005-0000-0000-000035590000}"/>
    <cellStyle name="Total 8 10 3 2" xfId="22833" xr:uid="{00000000-0005-0000-0000-000036590000}"/>
    <cellStyle name="Total 8 10 4" xfId="22834" xr:uid="{00000000-0005-0000-0000-000037590000}"/>
    <cellStyle name="Total 8 10 4 2" xfId="22835" xr:uid="{00000000-0005-0000-0000-000038590000}"/>
    <cellStyle name="Total 8 10 5" xfId="22836" xr:uid="{00000000-0005-0000-0000-000039590000}"/>
    <cellStyle name="Total 8 10 5 2" xfId="22837" xr:uid="{00000000-0005-0000-0000-00003A590000}"/>
    <cellStyle name="Total 8 10 6" xfId="22838" xr:uid="{00000000-0005-0000-0000-00003B590000}"/>
    <cellStyle name="Total 8 10 6 2" xfId="22839" xr:uid="{00000000-0005-0000-0000-00003C590000}"/>
    <cellStyle name="Total 8 10 7" xfId="22840" xr:uid="{00000000-0005-0000-0000-00003D590000}"/>
    <cellStyle name="Total 8 10 7 2" xfId="22841" xr:uid="{00000000-0005-0000-0000-00003E590000}"/>
    <cellStyle name="Total 8 10 8" xfId="22842" xr:uid="{00000000-0005-0000-0000-00003F590000}"/>
    <cellStyle name="Total 8 10 8 2" xfId="22843" xr:uid="{00000000-0005-0000-0000-000040590000}"/>
    <cellStyle name="Total 8 10 9" xfId="22844" xr:uid="{00000000-0005-0000-0000-000041590000}"/>
    <cellStyle name="Total 8 10 9 2" xfId="22845" xr:uid="{00000000-0005-0000-0000-000042590000}"/>
    <cellStyle name="Total 8 11" xfId="22846" xr:uid="{00000000-0005-0000-0000-000043590000}"/>
    <cellStyle name="Total 8 11 10" xfId="22847" xr:uid="{00000000-0005-0000-0000-000044590000}"/>
    <cellStyle name="Total 8 11 10 2" xfId="22848" xr:uid="{00000000-0005-0000-0000-000045590000}"/>
    <cellStyle name="Total 8 11 11" xfId="22849" xr:uid="{00000000-0005-0000-0000-000046590000}"/>
    <cellStyle name="Total 8 11 11 2" xfId="22850" xr:uid="{00000000-0005-0000-0000-000047590000}"/>
    <cellStyle name="Total 8 11 12" xfId="22851" xr:uid="{00000000-0005-0000-0000-000048590000}"/>
    <cellStyle name="Total 8 11 12 2" xfId="22852" xr:uid="{00000000-0005-0000-0000-000049590000}"/>
    <cellStyle name="Total 8 11 13" xfId="22853" xr:uid="{00000000-0005-0000-0000-00004A590000}"/>
    <cellStyle name="Total 8 11 13 2" xfId="22854" xr:uid="{00000000-0005-0000-0000-00004B590000}"/>
    <cellStyle name="Total 8 11 14" xfId="22855" xr:uid="{00000000-0005-0000-0000-00004C590000}"/>
    <cellStyle name="Total 8 11 14 2" xfId="22856" xr:uid="{00000000-0005-0000-0000-00004D590000}"/>
    <cellStyle name="Total 8 11 15" xfId="22857" xr:uid="{00000000-0005-0000-0000-00004E590000}"/>
    <cellStyle name="Total 8 11 15 2" xfId="22858" xr:uid="{00000000-0005-0000-0000-00004F590000}"/>
    <cellStyle name="Total 8 11 16" xfId="22859" xr:uid="{00000000-0005-0000-0000-000050590000}"/>
    <cellStyle name="Total 8 11 16 2" xfId="22860" xr:uid="{00000000-0005-0000-0000-000051590000}"/>
    <cellStyle name="Total 8 11 17" xfId="22861" xr:uid="{00000000-0005-0000-0000-000052590000}"/>
    <cellStyle name="Total 8 11 17 2" xfId="22862" xr:uid="{00000000-0005-0000-0000-000053590000}"/>
    <cellStyle name="Total 8 11 18" xfId="22863" xr:uid="{00000000-0005-0000-0000-000054590000}"/>
    <cellStyle name="Total 8 11 2" xfId="22864" xr:uid="{00000000-0005-0000-0000-000055590000}"/>
    <cellStyle name="Total 8 11 2 2" xfId="22865" xr:uid="{00000000-0005-0000-0000-000056590000}"/>
    <cellStyle name="Total 8 11 3" xfId="22866" xr:uid="{00000000-0005-0000-0000-000057590000}"/>
    <cellStyle name="Total 8 11 3 2" xfId="22867" xr:uid="{00000000-0005-0000-0000-000058590000}"/>
    <cellStyle name="Total 8 11 4" xfId="22868" xr:uid="{00000000-0005-0000-0000-000059590000}"/>
    <cellStyle name="Total 8 11 4 2" xfId="22869" xr:uid="{00000000-0005-0000-0000-00005A590000}"/>
    <cellStyle name="Total 8 11 5" xfId="22870" xr:uid="{00000000-0005-0000-0000-00005B590000}"/>
    <cellStyle name="Total 8 11 5 2" xfId="22871" xr:uid="{00000000-0005-0000-0000-00005C590000}"/>
    <cellStyle name="Total 8 11 6" xfId="22872" xr:uid="{00000000-0005-0000-0000-00005D590000}"/>
    <cellStyle name="Total 8 11 6 2" xfId="22873" xr:uid="{00000000-0005-0000-0000-00005E590000}"/>
    <cellStyle name="Total 8 11 7" xfId="22874" xr:uid="{00000000-0005-0000-0000-00005F590000}"/>
    <cellStyle name="Total 8 11 7 2" xfId="22875" xr:uid="{00000000-0005-0000-0000-000060590000}"/>
    <cellStyle name="Total 8 11 8" xfId="22876" xr:uid="{00000000-0005-0000-0000-000061590000}"/>
    <cellStyle name="Total 8 11 8 2" xfId="22877" xr:uid="{00000000-0005-0000-0000-000062590000}"/>
    <cellStyle name="Total 8 11 9" xfId="22878" xr:uid="{00000000-0005-0000-0000-000063590000}"/>
    <cellStyle name="Total 8 11 9 2" xfId="22879" xr:uid="{00000000-0005-0000-0000-000064590000}"/>
    <cellStyle name="Total 8 12" xfId="22880" xr:uid="{00000000-0005-0000-0000-000065590000}"/>
    <cellStyle name="Total 8 12 10" xfId="22881" xr:uid="{00000000-0005-0000-0000-000066590000}"/>
    <cellStyle name="Total 8 12 10 2" xfId="22882" xr:uid="{00000000-0005-0000-0000-000067590000}"/>
    <cellStyle name="Total 8 12 11" xfId="22883" xr:uid="{00000000-0005-0000-0000-000068590000}"/>
    <cellStyle name="Total 8 12 11 2" xfId="22884" xr:uid="{00000000-0005-0000-0000-000069590000}"/>
    <cellStyle name="Total 8 12 12" xfId="22885" xr:uid="{00000000-0005-0000-0000-00006A590000}"/>
    <cellStyle name="Total 8 12 12 2" xfId="22886" xr:uid="{00000000-0005-0000-0000-00006B590000}"/>
    <cellStyle name="Total 8 12 13" xfId="22887" xr:uid="{00000000-0005-0000-0000-00006C590000}"/>
    <cellStyle name="Total 8 12 13 2" xfId="22888" xr:uid="{00000000-0005-0000-0000-00006D590000}"/>
    <cellStyle name="Total 8 12 14" xfId="22889" xr:uid="{00000000-0005-0000-0000-00006E590000}"/>
    <cellStyle name="Total 8 12 14 2" xfId="22890" xr:uid="{00000000-0005-0000-0000-00006F590000}"/>
    <cellStyle name="Total 8 12 15" xfId="22891" xr:uid="{00000000-0005-0000-0000-000070590000}"/>
    <cellStyle name="Total 8 12 15 2" xfId="22892" xr:uid="{00000000-0005-0000-0000-000071590000}"/>
    <cellStyle name="Total 8 12 16" xfId="22893" xr:uid="{00000000-0005-0000-0000-000072590000}"/>
    <cellStyle name="Total 8 12 2" xfId="22894" xr:uid="{00000000-0005-0000-0000-000073590000}"/>
    <cellStyle name="Total 8 12 2 2" xfId="22895" xr:uid="{00000000-0005-0000-0000-000074590000}"/>
    <cellStyle name="Total 8 12 3" xfId="22896" xr:uid="{00000000-0005-0000-0000-000075590000}"/>
    <cellStyle name="Total 8 12 3 2" xfId="22897" xr:uid="{00000000-0005-0000-0000-000076590000}"/>
    <cellStyle name="Total 8 12 4" xfId="22898" xr:uid="{00000000-0005-0000-0000-000077590000}"/>
    <cellStyle name="Total 8 12 4 2" xfId="22899" xr:uid="{00000000-0005-0000-0000-000078590000}"/>
    <cellStyle name="Total 8 12 5" xfId="22900" xr:uid="{00000000-0005-0000-0000-000079590000}"/>
    <cellStyle name="Total 8 12 5 2" xfId="22901" xr:uid="{00000000-0005-0000-0000-00007A590000}"/>
    <cellStyle name="Total 8 12 6" xfId="22902" xr:uid="{00000000-0005-0000-0000-00007B590000}"/>
    <cellStyle name="Total 8 12 6 2" xfId="22903" xr:uid="{00000000-0005-0000-0000-00007C590000}"/>
    <cellStyle name="Total 8 12 7" xfId="22904" xr:uid="{00000000-0005-0000-0000-00007D590000}"/>
    <cellStyle name="Total 8 12 7 2" xfId="22905" xr:uid="{00000000-0005-0000-0000-00007E590000}"/>
    <cellStyle name="Total 8 12 8" xfId="22906" xr:uid="{00000000-0005-0000-0000-00007F590000}"/>
    <cellStyle name="Total 8 12 8 2" xfId="22907" xr:uid="{00000000-0005-0000-0000-000080590000}"/>
    <cellStyle name="Total 8 12 9" xfId="22908" xr:uid="{00000000-0005-0000-0000-000081590000}"/>
    <cellStyle name="Total 8 12 9 2" xfId="22909" xr:uid="{00000000-0005-0000-0000-000082590000}"/>
    <cellStyle name="Total 8 13" xfId="22910" xr:uid="{00000000-0005-0000-0000-000083590000}"/>
    <cellStyle name="Total 8 13 10" xfId="22911" xr:uid="{00000000-0005-0000-0000-000084590000}"/>
    <cellStyle name="Total 8 13 10 2" xfId="22912" xr:uid="{00000000-0005-0000-0000-000085590000}"/>
    <cellStyle name="Total 8 13 11" xfId="22913" xr:uid="{00000000-0005-0000-0000-000086590000}"/>
    <cellStyle name="Total 8 13 11 2" xfId="22914" xr:uid="{00000000-0005-0000-0000-000087590000}"/>
    <cellStyle name="Total 8 13 12" xfId="22915" xr:uid="{00000000-0005-0000-0000-000088590000}"/>
    <cellStyle name="Total 8 13 12 2" xfId="22916" xr:uid="{00000000-0005-0000-0000-000089590000}"/>
    <cellStyle name="Total 8 13 13" xfId="22917" xr:uid="{00000000-0005-0000-0000-00008A590000}"/>
    <cellStyle name="Total 8 13 13 2" xfId="22918" xr:uid="{00000000-0005-0000-0000-00008B590000}"/>
    <cellStyle name="Total 8 13 14" xfId="22919" xr:uid="{00000000-0005-0000-0000-00008C590000}"/>
    <cellStyle name="Total 8 13 14 2" xfId="22920" xr:uid="{00000000-0005-0000-0000-00008D590000}"/>
    <cellStyle name="Total 8 13 15" xfId="22921" xr:uid="{00000000-0005-0000-0000-00008E590000}"/>
    <cellStyle name="Total 8 13 15 2" xfId="22922" xr:uid="{00000000-0005-0000-0000-00008F590000}"/>
    <cellStyle name="Total 8 13 16" xfId="22923" xr:uid="{00000000-0005-0000-0000-000090590000}"/>
    <cellStyle name="Total 8 13 2" xfId="22924" xr:uid="{00000000-0005-0000-0000-000091590000}"/>
    <cellStyle name="Total 8 13 2 2" xfId="22925" xr:uid="{00000000-0005-0000-0000-000092590000}"/>
    <cellStyle name="Total 8 13 3" xfId="22926" xr:uid="{00000000-0005-0000-0000-000093590000}"/>
    <cellStyle name="Total 8 13 3 2" xfId="22927" xr:uid="{00000000-0005-0000-0000-000094590000}"/>
    <cellStyle name="Total 8 13 4" xfId="22928" xr:uid="{00000000-0005-0000-0000-000095590000}"/>
    <cellStyle name="Total 8 13 4 2" xfId="22929" xr:uid="{00000000-0005-0000-0000-000096590000}"/>
    <cellStyle name="Total 8 13 5" xfId="22930" xr:uid="{00000000-0005-0000-0000-000097590000}"/>
    <cellStyle name="Total 8 13 5 2" xfId="22931" xr:uid="{00000000-0005-0000-0000-000098590000}"/>
    <cellStyle name="Total 8 13 6" xfId="22932" xr:uid="{00000000-0005-0000-0000-000099590000}"/>
    <cellStyle name="Total 8 13 6 2" xfId="22933" xr:uid="{00000000-0005-0000-0000-00009A590000}"/>
    <cellStyle name="Total 8 13 7" xfId="22934" xr:uid="{00000000-0005-0000-0000-00009B590000}"/>
    <cellStyle name="Total 8 13 7 2" xfId="22935" xr:uid="{00000000-0005-0000-0000-00009C590000}"/>
    <cellStyle name="Total 8 13 8" xfId="22936" xr:uid="{00000000-0005-0000-0000-00009D590000}"/>
    <cellStyle name="Total 8 13 8 2" xfId="22937" xr:uid="{00000000-0005-0000-0000-00009E590000}"/>
    <cellStyle name="Total 8 13 9" xfId="22938" xr:uid="{00000000-0005-0000-0000-00009F590000}"/>
    <cellStyle name="Total 8 13 9 2" xfId="22939" xr:uid="{00000000-0005-0000-0000-0000A0590000}"/>
    <cellStyle name="Total 8 14" xfId="22940" xr:uid="{00000000-0005-0000-0000-0000A1590000}"/>
    <cellStyle name="Total 8 14 10" xfId="22941" xr:uid="{00000000-0005-0000-0000-0000A2590000}"/>
    <cellStyle name="Total 8 14 10 2" xfId="22942" xr:uid="{00000000-0005-0000-0000-0000A3590000}"/>
    <cellStyle name="Total 8 14 11" xfId="22943" xr:uid="{00000000-0005-0000-0000-0000A4590000}"/>
    <cellStyle name="Total 8 14 11 2" xfId="22944" xr:uid="{00000000-0005-0000-0000-0000A5590000}"/>
    <cellStyle name="Total 8 14 12" xfId="22945" xr:uid="{00000000-0005-0000-0000-0000A6590000}"/>
    <cellStyle name="Total 8 14 12 2" xfId="22946" xr:uid="{00000000-0005-0000-0000-0000A7590000}"/>
    <cellStyle name="Total 8 14 13" xfId="22947" xr:uid="{00000000-0005-0000-0000-0000A8590000}"/>
    <cellStyle name="Total 8 14 13 2" xfId="22948" xr:uid="{00000000-0005-0000-0000-0000A9590000}"/>
    <cellStyle name="Total 8 14 14" xfId="22949" xr:uid="{00000000-0005-0000-0000-0000AA590000}"/>
    <cellStyle name="Total 8 14 14 2" xfId="22950" xr:uid="{00000000-0005-0000-0000-0000AB590000}"/>
    <cellStyle name="Total 8 14 15" xfId="22951" xr:uid="{00000000-0005-0000-0000-0000AC590000}"/>
    <cellStyle name="Total 8 14 2" xfId="22952" xr:uid="{00000000-0005-0000-0000-0000AD590000}"/>
    <cellStyle name="Total 8 14 2 2" xfId="22953" xr:uid="{00000000-0005-0000-0000-0000AE590000}"/>
    <cellStyle name="Total 8 14 3" xfId="22954" xr:uid="{00000000-0005-0000-0000-0000AF590000}"/>
    <cellStyle name="Total 8 14 3 2" xfId="22955" xr:uid="{00000000-0005-0000-0000-0000B0590000}"/>
    <cellStyle name="Total 8 14 4" xfId="22956" xr:uid="{00000000-0005-0000-0000-0000B1590000}"/>
    <cellStyle name="Total 8 14 4 2" xfId="22957" xr:uid="{00000000-0005-0000-0000-0000B2590000}"/>
    <cellStyle name="Total 8 14 5" xfId="22958" xr:uid="{00000000-0005-0000-0000-0000B3590000}"/>
    <cellStyle name="Total 8 14 5 2" xfId="22959" xr:uid="{00000000-0005-0000-0000-0000B4590000}"/>
    <cellStyle name="Total 8 14 6" xfId="22960" xr:uid="{00000000-0005-0000-0000-0000B5590000}"/>
    <cellStyle name="Total 8 14 6 2" xfId="22961" xr:uid="{00000000-0005-0000-0000-0000B6590000}"/>
    <cellStyle name="Total 8 14 7" xfId="22962" xr:uid="{00000000-0005-0000-0000-0000B7590000}"/>
    <cellStyle name="Total 8 14 7 2" xfId="22963" xr:uid="{00000000-0005-0000-0000-0000B8590000}"/>
    <cellStyle name="Total 8 14 8" xfId="22964" xr:uid="{00000000-0005-0000-0000-0000B9590000}"/>
    <cellStyle name="Total 8 14 8 2" xfId="22965" xr:uid="{00000000-0005-0000-0000-0000BA590000}"/>
    <cellStyle name="Total 8 14 9" xfId="22966" xr:uid="{00000000-0005-0000-0000-0000BB590000}"/>
    <cellStyle name="Total 8 14 9 2" xfId="22967" xr:uid="{00000000-0005-0000-0000-0000BC590000}"/>
    <cellStyle name="Total 8 15" xfId="22968" xr:uid="{00000000-0005-0000-0000-0000BD590000}"/>
    <cellStyle name="Total 8 15 2" xfId="22969" xr:uid="{00000000-0005-0000-0000-0000BE590000}"/>
    <cellStyle name="Total 8 16" xfId="22970" xr:uid="{00000000-0005-0000-0000-0000BF590000}"/>
    <cellStyle name="Total 8 16 2" xfId="22971" xr:uid="{00000000-0005-0000-0000-0000C0590000}"/>
    <cellStyle name="Total 8 17" xfId="22972" xr:uid="{00000000-0005-0000-0000-0000C1590000}"/>
    <cellStyle name="Total 8 17 2" xfId="22973" xr:uid="{00000000-0005-0000-0000-0000C2590000}"/>
    <cellStyle name="Total 8 18" xfId="22974" xr:uid="{00000000-0005-0000-0000-0000C3590000}"/>
    <cellStyle name="Total 8 18 2" xfId="22975" xr:uid="{00000000-0005-0000-0000-0000C4590000}"/>
    <cellStyle name="Total 8 19" xfId="22976" xr:uid="{00000000-0005-0000-0000-0000C5590000}"/>
    <cellStyle name="Total 8 19 2" xfId="22977" xr:uid="{00000000-0005-0000-0000-0000C6590000}"/>
    <cellStyle name="Total 8 2" xfId="22978" xr:uid="{00000000-0005-0000-0000-0000C7590000}"/>
    <cellStyle name="Total 8 2 10" xfId="22979" xr:uid="{00000000-0005-0000-0000-0000C8590000}"/>
    <cellStyle name="Total 8 2 10 10" xfId="22980" xr:uid="{00000000-0005-0000-0000-0000C9590000}"/>
    <cellStyle name="Total 8 2 10 10 2" xfId="22981" xr:uid="{00000000-0005-0000-0000-0000CA590000}"/>
    <cellStyle name="Total 8 2 10 11" xfId="22982" xr:uid="{00000000-0005-0000-0000-0000CB590000}"/>
    <cellStyle name="Total 8 2 10 11 2" xfId="22983" xr:uid="{00000000-0005-0000-0000-0000CC590000}"/>
    <cellStyle name="Total 8 2 10 12" xfId="22984" xr:uid="{00000000-0005-0000-0000-0000CD590000}"/>
    <cellStyle name="Total 8 2 10 12 2" xfId="22985" xr:uid="{00000000-0005-0000-0000-0000CE590000}"/>
    <cellStyle name="Total 8 2 10 13" xfId="22986" xr:uid="{00000000-0005-0000-0000-0000CF590000}"/>
    <cellStyle name="Total 8 2 10 13 2" xfId="22987" xr:uid="{00000000-0005-0000-0000-0000D0590000}"/>
    <cellStyle name="Total 8 2 10 14" xfId="22988" xr:uid="{00000000-0005-0000-0000-0000D1590000}"/>
    <cellStyle name="Total 8 2 10 14 2" xfId="22989" xr:uid="{00000000-0005-0000-0000-0000D2590000}"/>
    <cellStyle name="Total 8 2 10 15" xfId="22990" xr:uid="{00000000-0005-0000-0000-0000D3590000}"/>
    <cellStyle name="Total 8 2 10 15 2" xfId="22991" xr:uid="{00000000-0005-0000-0000-0000D4590000}"/>
    <cellStyle name="Total 8 2 10 16" xfId="22992" xr:uid="{00000000-0005-0000-0000-0000D5590000}"/>
    <cellStyle name="Total 8 2 10 16 2" xfId="22993" xr:uid="{00000000-0005-0000-0000-0000D6590000}"/>
    <cellStyle name="Total 8 2 10 17" xfId="22994" xr:uid="{00000000-0005-0000-0000-0000D7590000}"/>
    <cellStyle name="Total 8 2 10 17 2" xfId="22995" xr:uid="{00000000-0005-0000-0000-0000D8590000}"/>
    <cellStyle name="Total 8 2 10 18" xfId="22996" xr:uid="{00000000-0005-0000-0000-0000D9590000}"/>
    <cellStyle name="Total 8 2 10 2" xfId="22997" xr:uid="{00000000-0005-0000-0000-0000DA590000}"/>
    <cellStyle name="Total 8 2 10 2 2" xfId="22998" xr:uid="{00000000-0005-0000-0000-0000DB590000}"/>
    <cellStyle name="Total 8 2 10 3" xfId="22999" xr:uid="{00000000-0005-0000-0000-0000DC590000}"/>
    <cellStyle name="Total 8 2 10 3 2" xfId="23000" xr:uid="{00000000-0005-0000-0000-0000DD590000}"/>
    <cellStyle name="Total 8 2 10 4" xfId="23001" xr:uid="{00000000-0005-0000-0000-0000DE590000}"/>
    <cellStyle name="Total 8 2 10 4 2" xfId="23002" xr:uid="{00000000-0005-0000-0000-0000DF590000}"/>
    <cellStyle name="Total 8 2 10 5" xfId="23003" xr:uid="{00000000-0005-0000-0000-0000E0590000}"/>
    <cellStyle name="Total 8 2 10 5 2" xfId="23004" xr:uid="{00000000-0005-0000-0000-0000E1590000}"/>
    <cellStyle name="Total 8 2 10 6" xfId="23005" xr:uid="{00000000-0005-0000-0000-0000E2590000}"/>
    <cellStyle name="Total 8 2 10 6 2" xfId="23006" xr:uid="{00000000-0005-0000-0000-0000E3590000}"/>
    <cellStyle name="Total 8 2 10 7" xfId="23007" xr:uid="{00000000-0005-0000-0000-0000E4590000}"/>
    <cellStyle name="Total 8 2 10 7 2" xfId="23008" xr:uid="{00000000-0005-0000-0000-0000E5590000}"/>
    <cellStyle name="Total 8 2 10 8" xfId="23009" xr:uid="{00000000-0005-0000-0000-0000E6590000}"/>
    <cellStyle name="Total 8 2 10 8 2" xfId="23010" xr:uid="{00000000-0005-0000-0000-0000E7590000}"/>
    <cellStyle name="Total 8 2 10 9" xfId="23011" xr:uid="{00000000-0005-0000-0000-0000E8590000}"/>
    <cellStyle name="Total 8 2 10 9 2" xfId="23012" xr:uid="{00000000-0005-0000-0000-0000E9590000}"/>
    <cellStyle name="Total 8 2 11" xfId="23013" xr:uid="{00000000-0005-0000-0000-0000EA590000}"/>
    <cellStyle name="Total 8 2 11 10" xfId="23014" xr:uid="{00000000-0005-0000-0000-0000EB590000}"/>
    <cellStyle name="Total 8 2 11 10 2" xfId="23015" xr:uid="{00000000-0005-0000-0000-0000EC590000}"/>
    <cellStyle name="Total 8 2 11 11" xfId="23016" xr:uid="{00000000-0005-0000-0000-0000ED590000}"/>
    <cellStyle name="Total 8 2 11 11 2" xfId="23017" xr:uid="{00000000-0005-0000-0000-0000EE590000}"/>
    <cellStyle name="Total 8 2 11 12" xfId="23018" xr:uid="{00000000-0005-0000-0000-0000EF590000}"/>
    <cellStyle name="Total 8 2 11 12 2" xfId="23019" xr:uid="{00000000-0005-0000-0000-0000F0590000}"/>
    <cellStyle name="Total 8 2 11 13" xfId="23020" xr:uid="{00000000-0005-0000-0000-0000F1590000}"/>
    <cellStyle name="Total 8 2 11 13 2" xfId="23021" xr:uid="{00000000-0005-0000-0000-0000F2590000}"/>
    <cellStyle name="Total 8 2 11 14" xfId="23022" xr:uid="{00000000-0005-0000-0000-0000F3590000}"/>
    <cellStyle name="Total 8 2 11 14 2" xfId="23023" xr:uid="{00000000-0005-0000-0000-0000F4590000}"/>
    <cellStyle name="Total 8 2 11 15" xfId="23024" xr:uid="{00000000-0005-0000-0000-0000F5590000}"/>
    <cellStyle name="Total 8 2 11 15 2" xfId="23025" xr:uid="{00000000-0005-0000-0000-0000F6590000}"/>
    <cellStyle name="Total 8 2 11 16" xfId="23026" xr:uid="{00000000-0005-0000-0000-0000F7590000}"/>
    <cellStyle name="Total 8 2 11 2" xfId="23027" xr:uid="{00000000-0005-0000-0000-0000F8590000}"/>
    <cellStyle name="Total 8 2 11 2 2" xfId="23028" xr:uid="{00000000-0005-0000-0000-0000F9590000}"/>
    <cellStyle name="Total 8 2 11 3" xfId="23029" xr:uid="{00000000-0005-0000-0000-0000FA590000}"/>
    <cellStyle name="Total 8 2 11 3 2" xfId="23030" xr:uid="{00000000-0005-0000-0000-0000FB590000}"/>
    <cellStyle name="Total 8 2 11 4" xfId="23031" xr:uid="{00000000-0005-0000-0000-0000FC590000}"/>
    <cellStyle name="Total 8 2 11 4 2" xfId="23032" xr:uid="{00000000-0005-0000-0000-0000FD590000}"/>
    <cellStyle name="Total 8 2 11 5" xfId="23033" xr:uid="{00000000-0005-0000-0000-0000FE590000}"/>
    <cellStyle name="Total 8 2 11 5 2" xfId="23034" xr:uid="{00000000-0005-0000-0000-0000FF590000}"/>
    <cellStyle name="Total 8 2 11 6" xfId="23035" xr:uid="{00000000-0005-0000-0000-0000005A0000}"/>
    <cellStyle name="Total 8 2 11 6 2" xfId="23036" xr:uid="{00000000-0005-0000-0000-0000015A0000}"/>
    <cellStyle name="Total 8 2 11 7" xfId="23037" xr:uid="{00000000-0005-0000-0000-0000025A0000}"/>
    <cellStyle name="Total 8 2 11 7 2" xfId="23038" xr:uid="{00000000-0005-0000-0000-0000035A0000}"/>
    <cellStyle name="Total 8 2 11 8" xfId="23039" xr:uid="{00000000-0005-0000-0000-0000045A0000}"/>
    <cellStyle name="Total 8 2 11 8 2" xfId="23040" xr:uid="{00000000-0005-0000-0000-0000055A0000}"/>
    <cellStyle name="Total 8 2 11 9" xfId="23041" xr:uid="{00000000-0005-0000-0000-0000065A0000}"/>
    <cellStyle name="Total 8 2 11 9 2" xfId="23042" xr:uid="{00000000-0005-0000-0000-0000075A0000}"/>
    <cellStyle name="Total 8 2 12" xfId="23043" xr:uid="{00000000-0005-0000-0000-0000085A0000}"/>
    <cellStyle name="Total 8 2 12 10" xfId="23044" xr:uid="{00000000-0005-0000-0000-0000095A0000}"/>
    <cellStyle name="Total 8 2 12 10 2" xfId="23045" xr:uid="{00000000-0005-0000-0000-00000A5A0000}"/>
    <cellStyle name="Total 8 2 12 11" xfId="23046" xr:uid="{00000000-0005-0000-0000-00000B5A0000}"/>
    <cellStyle name="Total 8 2 12 11 2" xfId="23047" xr:uid="{00000000-0005-0000-0000-00000C5A0000}"/>
    <cellStyle name="Total 8 2 12 12" xfId="23048" xr:uid="{00000000-0005-0000-0000-00000D5A0000}"/>
    <cellStyle name="Total 8 2 12 12 2" xfId="23049" xr:uid="{00000000-0005-0000-0000-00000E5A0000}"/>
    <cellStyle name="Total 8 2 12 13" xfId="23050" xr:uid="{00000000-0005-0000-0000-00000F5A0000}"/>
    <cellStyle name="Total 8 2 12 13 2" xfId="23051" xr:uid="{00000000-0005-0000-0000-0000105A0000}"/>
    <cellStyle name="Total 8 2 12 14" xfId="23052" xr:uid="{00000000-0005-0000-0000-0000115A0000}"/>
    <cellStyle name="Total 8 2 12 14 2" xfId="23053" xr:uid="{00000000-0005-0000-0000-0000125A0000}"/>
    <cellStyle name="Total 8 2 12 15" xfId="23054" xr:uid="{00000000-0005-0000-0000-0000135A0000}"/>
    <cellStyle name="Total 8 2 12 15 2" xfId="23055" xr:uid="{00000000-0005-0000-0000-0000145A0000}"/>
    <cellStyle name="Total 8 2 12 16" xfId="23056" xr:uid="{00000000-0005-0000-0000-0000155A0000}"/>
    <cellStyle name="Total 8 2 12 2" xfId="23057" xr:uid="{00000000-0005-0000-0000-0000165A0000}"/>
    <cellStyle name="Total 8 2 12 2 2" xfId="23058" xr:uid="{00000000-0005-0000-0000-0000175A0000}"/>
    <cellStyle name="Total 8 2 12 3" xfId="23059" xr:uid="{00000000-0005-0000-0000-0000185A0000}"/>
    <cellStyle name="Total 8 2 12 3 2" xfId="23060" xr:uid="{00000000-0005-0000-0000-0000195A0000}"/>
    <cellStyle name="Total 8 2 12 4" xfId="23061" xr:uid="{00000000-0005-0000-0000-00001A5A0000}"/>
    <cellStyle name="Total 8 2 12 4 2" xfId="23062" xr:uid="{00000000-0005-0000-0000-00001B5A0000}"/>
    <cellStyle name="Total 8 2 12 5" xfId="23063" xr:uid="{00000000-0005-0000-0000-00001C5A0000}"/>
    <cellStyle name="Total 8 2 12 5 2" xfId="23064" xr:uid="{00000000-0005-0000-0000-00001D5A0000}"/>
    <cellStyle name="Total 8 2 12 6" xfId="23065" xr:uid="{00000000-0005-0000-0000-00001E5A0000}"/>
    <cellStyle name="Total 8 2 12 6 2" xfId="23066" xr:uid="{00000000-0005-0000-0000-00001F5A0000}"/>
    <cellStyle name="Total 8 2 12 7" xfId="23067" xr:uid="{00000000-0005-0000-0000-0000205A0000}"/>
    <cellStyle name="Total 8 2 12 7 2" xfId="23068" xr:uid="{00000000-0005-0000-0000-0000215A0000}"/>
    <cellStyle name="Total 8 2 12 8" xfId="23069" xr:uid="{00000000-0005-0000-0000-0000225A0000}"/>
    <cellStyle name="Total 8 2 12 8 2" xfId="23070" xr:uid="{00000000-0005-0000-0000-0000235A0000}"/>
    <cellStyle name="Total 8 2 12 9" xfId="23071" xr:uid="{00000000-0005-0000-0000-0000245A0000}"/>
    <cellStyle name="Total 8 2 12 9 2" xfId="23072" xr:uid="{00000000-0005-0000-0000-0000255A0000}"/>
    <cellStyle name="Total 8 2 13" xfId="23073" xr:uid="{00000000-0005-0000-0000-0000265A0000}"/>
    <cellStyle name="Total 8 2 13 10" xfId="23074" xr:uid="{00000000-0005-0000-0000-0000275A0000}"/>
    <cellStyle name="Total 8 2 13 10 2" xfId="23075" xr:uid="{00000000-0005-0000-0000-0000285A0000}"/>
    <cellStyle name="Total 8 2 13 11" xfId="23076" xr:uid="{00000000-0005-0000-0000-0000295A0000}"/>
    <cellStyle name="Total 8 2 13 11 2" xfId="23077" xr:uid="{00000000-0005-0000-0000-00002A5A0000}"/>
    <cellStyle name="Total 8 2 13 12" xfId="23078" xr:uid="{00000000-0005-0000-0000-00002B5A0000}"/>
    <cellStyle name="Total 8 2 13 12 2" xfId="23079" xr:uid="{00000000-0005-0000-0000-00002C5A0000}"/>
    <cellStyle name="Total 8 2 13 13" xfId="23080" xr:uid="{00000000-0005-0000-0000-00002D5A0000}"/>
    <cellStyle name="Total 8 2 13 13 2" xfId="23081" xr:uid="{00000000-0005-0000-0000-00002E5A0000}"/>
    <cellStyle name="Total 8 2 13 14" xfId="23082" xr:uid="{00000000-0005-0000-0000-00002F5A0000}"/>
    <cellStyle name="Total 8 2 13 14 2" xfId="23083" xr:uid="{00000000-0005-0000-0000-0000305A0000}"/>
    <cellStyle name="Total 8 2 13 15" xfId="23084" xr:uid="{00000000-0005-0000-0000-0000315A0000}"/>
    <cellStyle name="Total 8 2 13 2" xfId="23085" xr:uid="{00000000-0005-0000-0000-0000325A0000}"/>
    <cellStyle name="Total 8 2 13 2 2" xfId="23086" xr:uid="{00000000-0005-0000-0000-0000335A0000}"/>
    <cellStyle name="Total 8 2 13 3" xfId="23087" xr:uid="{00000000-0005-0000-0000-0000345A0000}"/>
    <cellStyle name="Total 8 2 13 3 2" xfId="23088" xr:uid="{00000000-0005-0000-0000-0000355A0000}"/>
    <cellStyle name="Total 8 2 13 4" xfId="23089" xr:uid="{00000000-0005-0000-0000-0000365A0000}"/>
    <cellStyle name="Total 8 2 13 4 2" xfId="23090" xr:uid="{00000000-0005-0000-0000-0000375A0000}"/>
    <cellStyle name="Total 8 2 13 5" xfId="23091" xr:uid="{00000000-0005-0000-0000-0000385A0000}"/>
    <cellStyle name="Total 8 2 13 5 2" xfId="23092" xr:uid="{00000000-0005-0000-0000-0000395A0000}"/>
    <cellStyle name="Total 8 2 13 6" xfId="23093" xr:uid="{00000000-0005-0000-0000-00003A5A0000}"/>
    <cellStyle name="Total 8 2 13 6 2" xfId="23094" xr:uid="{00000000-0005-0000-0000-00003B5A0000}"/>
    <cellStyle name="Total 8 2 13 7" xfId="23095" xr:uid="{00000000-0005-0000-0000-00003C5A0000}"/>
    <cellStyle name="Total 8 2 13 7 2" xfId="23096" xr:uid="{00000000-0005-0000-0000-00003D5A0000}"/>
    <cellStyle name="Total 8 2 13 8" xfId="23097" xr:uid="{00000000-0005-0000-0000-00003E5A0000}"/>
    <cellStyle name="Total 8 2 13 8 2" xfId="23098" xr:uid="{00000000-0005-0000-0000-00003F5A0000}"/>
    <cellStyle name="Total 8 2 13 9" xfId="23099" xr:uid="{00000000-0005-0000-0000-0000405A0000}"/>
    <cellStyle name="Total 8 2 13 9 2" xfId="23100" xr:uid="{00000000-0005-0000-0000-0000415A0000}"/>
    <cellStyle name="Total 8 2 14" xfId="23101" xr:uid="{00000000-0005-0000-0000-0000425A0000}"/>
    <cellStyle name="Total 8 2 14 2" xfId="23102" xr:uid="{00000000-0005-0000-0000-0000435A0000}"/>
    <cellStyle name="Total 8 2 15" xfId="23103" xr:uid="{00000000-0005-0000-0000-0000445A0000}"/>
    <cellStyle name="Total 8 2 15 2" xfId="23104" xr:uid="{00000000-0005-0000-0000-0000455A0000}"/>
    <cellStyle name="Total 8 2 16" xfId="23105" xr:uid="{00000000-0005-0000-0000-0000465A0000}"/>
    <cellStyle name="Total 8 2 16 2" xfId="23106" xr:uid="{00000000-0005-0000-0000-0000475A0000}"/>
    <cellStyle name="Total 8 2 17" xfId="23107" xr:uid="{00000000-0005-0000-0000-0000485A0000}"/>
    <cellStyle name="Total 8 2 17 2" xfId="23108" xr:uid="{00000000-0005-0000-0000-0000495A0000}"/>
    <cellStyle name="Total 8 2 18" xfId="23109" xr:uid="{00000000-0005-0000-0000-00004A5A0000}"/>
    <cellStyle name="Total 8 2 18 2" xfId="23110" xr:uid="{00000000-0005-0000-0000-00004B5A0000}"/>
    <cellStyle name="Total 8 2 19" xfId="23111" xr:uid="{00000000-0005-0000-0000-00004C5A0000}"/>
    <cellStyle name="Total 8 2 19 2" xfId="23112" xr:uid="{00000000-0005-0000-0000-00004D5A0000}"/>
    <cellStyle name="Total 8 2 2" xfId="23113" xr:uid="{00000000-0005-0000-0000-00004E5A0000}"/>
    <cellStyle name="Total 8 2 2 10" xfId="23114" xr:uid="{00000000-0005-0000-0000-00004F5A0000}"/>
    <cellStyle name="Total 8 2 2 10 2" xfId="23115" xr:uid="{00000000-0005-0000-0000-0000505A0000}"/>
    <cellStyle name="Total 8 2 2 11" xfId="23116" xr:uid="{00000000-0005-0000-0000-0000515A0000}"/>
    <cellStyle name="Total 8 2 2 11 2" xfId="23117" xr:uid="{00000000-0005-0000-0000-0000525A0000}"/>
    <cellStyle name="Total 8 2 2 12" xfId="23118" xr:uid="{00000000-0005-0000-0000-0000535A0000}"/>
    <cellStyle name="Total 8 2 2 12 2" xfId="23119" xr:uid="{00000000-0005-0000-0000-0000545A0000}"/>
    <cellStyle name="Total 8 2 2 13" xfId="23120" xr:uid="{00000000-0005-0000-0000-0000555A0000}"/>
    <cellStyle name="Total 8 2 2 13 2" xfId="23121" xr:uid="{00000000-0005-0000-0000-0000565A0000}"/>
    <cellStyle name="Total 8 2 2 14" xfId="23122" xr:uid="{00000000-0005-0000-0000-0000575A0000}"/>
    <cellStyle name="Total 8 2 2 14 2" xfId="23123" xr:uid="{00000000-0005-0000-0000-0000585A0000}"/>
    <cellStyle name="Total 8 2 2 15" xfId="23124" xr:uid="{00000000-0005-0000-0000-0000595A0000}"/>
    <cellStyle name="Total 8 2 2 15 2" xfId="23125" xr:uid="{00000000-0005-0000-0000-00005A5A0000}"/>
    <cellStyle name="Total 8 2 2 16" xfId="23126" xr:uid="{00000000-0005-0000-0000-00005B5A0000}"/>
    <cellStyle name="Total 8 2 2 16 2" xfId="23127" xr:uid="{00000000-0005-0000-0000-00005C5A0000}"/>
    <cellStyle name="Total 8 2 2 17" xfId="23128" xr:uid="{00000000-0005-0000-0000-00005D5A0000}"/>
    <cellStyle name="Total 8 2 2 17 2" xfId="23129" xr:uid="{00000000-0005-0000-0000-00005E5A0000}"/>
    <cellStyle name="Total 8 2 2 18" xfId="23130" xr:uid="{00000000-0005-0000-0000-00005F5A0000}"/>
    <cellStyle name="Total 8 2 2 18 2" xfId="23131" xr:uid="{00000000-0005-0000-0000-0000605A0000}"/>
    <cellStyle name="Total 8 2 2 19" xfId="23132" xr:uid="{00000000-0005-0000-0000-0000615A0000}"/>
    <cellStyle name="Total 8 2 2 19 2" xfId="23133" xr:uid="{00000000-0005-0000-0000-0000625A0000}"/>
    <cellStyle name="Total 8 2 2 2" xfId="23134" xr:uid="{00000000-0005-0000-0000-0000635A0000}"/>
    <cellStyle name="Total 8 2 2 2 10" xfId="23135" xr:uid="{00000000-0005-0000-0000-0000645A0000}"/>
    <cellStyle name="Total 8 2 2 2 10 2" xfId="23136" xr:uid="{00000000-0005-0000-0000-0000655A0000}"/>
    <cellStyle name="Total 8 2 2 2 11" xfId="23137" xr:uid="{00000000-0005-0000-0000-0000665A0000}"/>
    <cellStyle name="Total 8 2 2 2 11 2" xfId="23138" xr:uid="{00000000-0005-0000-0000-0000675A0000}"/>
    <cellStyle name="Total 8 2 2 2 12" xfId="23139" xr:uid="{00000000-0005-0000-0000-0000685A0000}"/>
    <cellStyle name="Total 8 2 2 2 12 2" xfId="23140" xr:uid="{00000000-0005-0000-0000-0000695A0000}"/>
    <cellStyle name="Total 8 2 2 2 13" xfId="23141" xr:uid="{00000000-0005-0000-0000-00006A5A0000}"/>
    <cellStyle name="Total 8 2 2 2 13 2" xfId="23142" xr:uid="{00000000-0005-0000-0000-00006B5A0000}"/>
    <cellStyle name="Total 8 2 2 2 14" xfId="23143" xr:uid="{00000000-0005-0000-0000-00006C5A0000}"/>
    <cellStyle name="Total 8 2 2 2 14 2" xfId="23144" xr:uid="{00000000-0005-0000-0000-00006D5A0000}"/>
    <cellStyle name="Total 8 2 2 2 15" xfId="23145" xr:uid="{00000000-0005-0000-0000-00006E5A0000}"/>
    <cellStyle name="Total 8 2 2 2 15 2" xfId="23146" xr:uid="{00000000-0005-0000-0000-00006F5A0000}"/>
    <cellStyle name="Total 8 2 2 2 16" xfId="23147" xr:uid="{00000000-0005-0000-0000-0000705A0000}"/>
    <cellStyle name="Total 8 2 2 2 16 2" xfId="23148" xr:uid="{00000000-0005-0000-0000-0000715A0000}"/>
    <cellStyle name="Total 8 2 2 2 17" xfId="23149" xr:uid="{00000000-0005-0000-0000-0000725A0000}"/>
    <cellStyle name="Total 8 2 2 2 17 2" xfId="23150" xr:uid="{00000000-0005-0000-0000-0000735A0000}"/>
    <cellStyle name="Total 8 2 2 2 18" xfId="23151" xr:uid="{00000000-0005-0000-0000-0000745A0000}"/>
    <cellStyle name="Total 8 2 2 2 18 2" xfId="23152" xr:uid="{00000000-0005-0000-0000-0000755A0000}"/>
    <cellStyle name="Total 8 2 2 2 19" xfId="23153" xr:uid="{00000000-0005-0000-0000-0000765A0000}"/>
    <cellStyle name="Total 8 2 2 2 2" xfId="23154" xr:uid="{00000000-0005-0000-0000-0000775A0000}"/>
    <cellStyle name="Total 8 2 2 2 2 2" xfId="23155" xr:uid="{00000000-0005-0000-0000-0000785A0000}"/>
    <cellStyle name="Total 8 2 2 2 3" xfId="23156" xr:uid="{00000000-0005-0000-0000-0000795A0000}"/>
    <cellStyle name="Total 8 2 2 2 3 2" xfId="23157" xr:uid="{00000000-0005-0000-0000-00007A5A0000}"/>
    <cellStyle name="Total 8 2 2 2 4" xfId="23158" xr:uid="{00000000-0005-0000-0000-00007B5A0000}"/>
    <cellStyle name="Total 8 2 2 2 4 2" xfId="23159" xr:uid="{00000000-0005-0000-0000-00007C5A0000}"/>
    <cellStyle name="Total 8 2 2 2 5" xfId="23160" xr:uid="{00000000-0005-0000-0000-00007D5A0000}"/>
    <cellStyle name="Total 8 2 2 2 5 2" xfId="23161" xr:uid="{00000000-0005-0000-0000-00007E5A0000}"/>
    <cellStyle name="Total 8 2 2 2 6" xfId="23162" xr:uid="{00000000-0005-0000-0000-00007F5A0000}"/>
    <cellStyle name="Total 8 2 2 2 6 2" xfId="23163" xr:uid="{00000000-0005-0000-0000-0000805A0000}"/>
    <cellStyle name="Total 8 2 2 2 7" xfId="23164" xr:uid="{00000000-0005-0000-0000-0000815A0000}"/>
    <cellStyle name="Total 8 2 2 2 7 2" xfId="23165" xr:uid="{00000000-0005-0000-0000-0000825A0000}"/>
    <cellStyle name="Total 8 2 2 2 8" xfId="23166" xr:uid="{00000000-0005-0000-0000-0000835A0000}"/>
    <cellStyle name="Total 8 2 2 2 8 2" xfId="23167" xr:uid="{00000000-0005-0000-0000-0000845A0000}"/>
    <cellStyle name="Total 8 2 2 2 9" xfId="23168" xr:uid="{00000000-0005-0000-0000-0000855A0000}"/>
    <cellStyle name="Total 8 2 2 2 9 2" xfId="23169" xr:uid="{00000000-0005-0000-0000-0000865A0000}"/>
    <cellStyle name="Total 8 2 2 20" xfId="23170" xr:uid="{00000000-0005-0000-0000-0000875A0000}"/>
    <cellStyle name="Total 8 2 2 3" xfId="23171" xr:uid="{00000000-0005-0000-0000-0000885A0000}"/>
    <cellStyle name="Total 8 2 2 3 10" xfId="23172" xr:uid="{00000000-0005-0000-0000-0000895A0000}"/>
    <cellStyle name="Total 8 2 2 3 10 2" xfId="23173" xr:uid="{00000000-0005-0000-0000-00008A5A0000}"/>
    <cellStyle name="Total 8 2 2 3 11" xfId="23174" xr:uid="{00000000-0005-0000-0000-00008B5A0000}"/>
    <cellStyle name="Total 8 2 2 3 11 2" xfId="23175" xr:uid="{00000000-0005-0000-0000-00008C5A0000}"/>
    <cellStyle name="Total 8 2 2 3 12" xfId="23176" xr:uid="{00000000-0005-0000-0000-00008D5A0000}"/>
    <cellStyle name="Total 8 2 2 3 12 2" xfId="23177" xr:uid="{00000000-0005-0000-0000-00008E5A0000}"/>
    <cellStyle name="Total 8 2 2 3 13" xfId="23178" xr:uid="{00000000-0005-0000-0000-00008F5A0000}"/>
    <cellStyle name="Total 8 2 2 3 13 2" xfId="23179" xr:uid="{00000000-0005-0000-0000-0000905A0000}"/>
    <cellStyle name="Total 8 2 2 3 14" xfId="23180" xr:uid="{00000000-0005-0000-0000-0000915A0000}"/>
    <cellStyle name="Total 8 2 2 3 14 2" xfId="23181" xr:uid="{00000000-0005-0000-0000-0000925A0000}"/>
    <cellStyle name="Total 8 2 2 3 15" xfId="23182" xr:uid="{00000000-0005-0000-0000-0000935A0000}"/>
    <cellStyle name="Total 8 2 2 3 15 2" xfId="23183" xr:uid="{00000000-0005-0000-0000-0000945A0000}"/>
    <cellStyle name="Total 8 2 2 3 16" xfId="23184" xr:uid="{00000000-0005-0000-0000-0000955A0000}"/>
    <cellStyle name="Total 8 2 2 3 16 2" xfId="23185" xr:uid="{00000000-0005-0000-0000-0000965A0000}"/>
    <cellStyle name="Total 8 2 2 3 17" xfId="23186" xr:uid="{00000000-0005-0000-0000-0000975A0000}"/>
    <cellStyle name="Total 8 2 2 3 17 2" xfId="23187" xr:uid="{00000000-0005-0000-0000-0000985A0000}"/>
    <cellStyle name="Total 8 2 2 3 18" xfId="23188" xr:uid="{00000000-0005-0000-0000-0000995A0000}"/>
    <cellStyle name="Total 8 2 2 3 18 2" xfId="23189" xr:uid="{00000000-0005-0000-0000-00009A5A0000}"/>
    <cellStyle name="Total 8 2 2 3 19" xfId="23190" xr:uid="{00000000-0005-0000-0000-00009B5A0000}"/>
    <cellStyle name="Total 8 2 2 3 2" xfId="23191" xr:uid="{00000000-0005-0000-0000-00009C5A0000}"/>
    <cellStyle name="Total 8 2 2 3 2 2" xfId="23192" xr:uid="{00000000-0005-0000-0000-00009D5A0000}"/>
    <cellStyle name="Total 8 2 2 3 3" xfId="23193" xr:uid="{00000000-0005-0000-0000-00009E5A0000}"/>
    <cellStyle name="Total 8 2 2 3 3 2" xfId="23194" xr:uid="{00000000-0005-0000-0000-00009F5A0000}"/>
    <cellStyle name="Total 8 2 2 3 4" xfId="23195" xr:uid="{00000000-0005-0000-0000-0000A05A0000}"/>
    <cellStyle name="Total 8 2 2 3 4 2" xfId="23196" xr:uid="{00000000-0005-0000-0000-0000A15A0000}"/>
    <cellStyle name="Total 8 2 2 3 5" xfId="23197" xr:uid="{00000000-0005-0000-0000-0000A25A0000}"/>
    <cellStyle name="Total 8 2 2 3 5 2" xfId="23198" xr:uid="{00000000-0005-0000-0000-0000A35A0000}"/>
    <cellStyle name="Total 8 2 2 3 6" xfId="23199" xr:uid="{00000000-0005-0000-0000-0000A45A0000}"/>
    <cellStyle name="Total 8 2 2 3 6 2" xfId="23200" xr:uid="{00000000-0005-0000-0000-0000A55A0000}"/>
    <cellStyle name="Total 8 2 2 3 7" xfId="23201" xr:uid="{00000000-0005-0000-0000-0000A65A0000}"/>
    <cellStyle name="Total 8 2 2 3 7 2" xfId="23202" xr:uid="{00000000-0005-0000-0000-0000A75A0000}"/>
    <cellStyle name="Total 8 2 2 3 8" xfId="23203" xr:uid="{00000000-0005-0000-0000-0000A85A0000}"/>
    <cellStyle name="Total 8 2 2 3 8 2" xfId="23204" xr:uid="{00000000-0005-0000-0000-0000A95A0000}"/>
    <cellStyle name="Total 8 2 2 3 9" xfId="23205" xr:uid="{00000000-0005-0000-0000-0000AA5A0000}"/>
    <cellStyle name="Total 8 2 2 3 9 2" xfId="23206" xr:uid="{00000000-0005-0000-0000-0000AB5A0000}"/>
    <cellStyle name="Total 8 2 2 4" xfId="23207" xr:uid="{00000000-0005-0000-0000-0000AC5A0000}"/>
    <cellStyle name="Total 8 2 2 4 10" xfId="23208" xr:uid="{00000000-0005-0000-0000-0000AD5A0000}"/>
    <cellStyle name="Total 8 2 2 4 10 2" xfId="23209" xr:uid="{00000000-0005-0000-0000-0000AE5A0000}"/>
    <cellStyle name="Total 8 2 2 4 11" xfId="23210" xr:uid="{00000000-0005-0000-0000-0000AF5A0000}"/>
    <cellStyle name="Total 8 2 2 4 11 2" xfId="23211" xr:uid="{00000000-0005-0000-0000-0000B05A0000}"/>
    <cellStyle name="Total 8 2 2 4 12" xfId="23212" xr:uid="{00000000-0005-0000-0000-0000B15A0000}"/>
    <cellStyle name="Total 8 2 2 4 12 2" xfId="23213" xr:uid="{00000000-0005-0000-0000-0000B25A0000}"/>
    <cellStyle name="Total 8 2 2 4 13" xfId="23214" xr:uid="{00000000-0005-0000-0000-0000B35A0000}"/>
    <cellStyle name="Total 8 2 2 4 13 2" xfId="23215" xr:uid="{00000000-0005-0000-0000-0000B45A0000}"/>
    <cellStyle name="Total 8 2 2 4 14" xfId="23216" xr:uid="{00000000-0005-0000-0000-0000B55A0000}"/>
    <cellStyle name="Total 8 2 2 4 14 2" xfId="23217" xr:uid="{00000000-0005-0000-0000-0000B65A0000}"/>
    <cellStyle name="Total 8 2 2 4 15" xfId="23218" xr:uid="{00000000-0005-0000-0000-0000B75A0000}"/>
    <cellStyle name="Total 8 2 2 4 15 2" xfId="23219" xr:uid="{00000000-0005-0000-0000-0000B85A0000}"/>
    <cellStyle name="Total 8 2 2 4 16" xfId="23220" xr:uid="{00000000-0005-0000-0000-0000B95A0000}"/>
    <cellStyle name="Total 8 2 2 4 2" xfId="23221" xr:uid="{00000000-0005-0000-0000-0000BA5A0000}"/>
    <cellStyle name="Total 8 2 2 4 2 2" xfId="23222" xr:uid="{00000000-0005-0000-0000-0000BB5A0000}"/>
    <cellStyle name="Total 8 2 2 4 3" xfId="23223" xr:uid="{00000000-0005-0000-0000-0000BC5A0000}"/>
    <cellStyle name="Total 8 2 2 4 3 2" xfId="23224" xr:uid="{00000000-0005-0000-0000-0000BD5A0000}"/>
    <cellStyle name="Total 8 2 2 4 4" xfId="23225" xr:uid="{00000000-0005-0000-0000-0000BE5A0000}"/>
    <cellStyle name="Total 8 2 2 4 4 2" xfId="23226" xr:uid="{00000000-0005-0000-0000-0000BF5A0000}"/>
    <cellStyle name="Total 8 2 2 4 5" xfId="23227" xr:uid="{00000000-0005-0000-0000-0000C05A0000}"/>
    <cellStyle name="Total 8 2 2 4 5 2" xfId="23228" xr:uid="{00000000-0005-0000-0000-0000C15A0000}"/>
    <cellStyle name="Total 8 2 2 4 6" xfId="23229" xr:uid="{00000000-0005-0000-0000-0000C25A0000}"/>
    <cellStyle name="Total 8 2 2 4 6 2" xfId="23230" xr:uid="{00000000-0005-0000-0000-0000C35A0000}"/>
    <cellStyle name="Total 8 2 2 4 7" xfId="23231" xr:uid="{00000000-0005-0000-0000-0000C45A0000}"/>
    <cellStyle name="Total 8 2 2 4 7 2" xfId="23232" xr:uid="{00000000-0005-0000-0000-0000C55A0000}"/>
    <cellStyle name="Total 8 2 2 4 8" xfId="23233" xr:uid="{00000000-0005-0000-0000-0000C65A0000}"/>
    <cellStyle name="Total 8 2 2 4 8 2" xfId="23234" xr:uid="{00000000-0005-0000-0000-0000C75A0000}"/>
    <cellStyle name="Total 8 2 2 4 9" xfId="23235" xr:uid="{00000000-0005-0000-0000-0000C85A0000}"/>
    <cellStyle name="Total 8 2 2 4 9 2" xfId="23236" xr:uid="{00000000-0005-0000-0000-0000C95A0000}"/>
    <cellStyle name="Total 8 2 2 5" xfId="23237" xr:uid="{00000000-0005-0000-0000-0000CA5A0000}"/>
    <cellStyle name="Total 8 2 2 5 10" xfId="23238" xr:uid="{00000000-0005-0000-0000-0000CB5A0000}"/>
    <cellStyle name="Total 8 2 2 5 10 2" xfId="23239" xr:uid="{00000000-0005-0000-0000-0000CC5A0000}"/>
    <cellStyle name="Total 8 2 2 5 11" xfId="23240" xr:uid="{00000000-0005-0000-0000-0000CD5A0000}"/>
    <cellStyle name="Total 8 2 2 5 11 2" xfId="23241" xr:uid="{00000000-0005-0000-0000-0000CE5A0000}"/>
    <cellStyle name="Total 8 2 2 5 12" xfId="23242" xr:uid="{00000000-0005-0000-0000-0000CF5A0000}"/>
    <cellStyle name="Total 8 2 2 5 12 2" xfId="23243" xr:uid="{00000000-0005-0000-0000-0000D05A0000}"/>
    <cellStyle name="Total 8 2 2 5 13" xfId="23244" xr:uid="{00000000-0005-0000-0000-0000D15A0000}"/>
    <cellStyle name="Total 8 2 2 5 13 2" xfId="23245" xr:uid="{00000000-0005-0000-0000-0000D25A0000}"/>
    <cellStyle name="Total 8 2 2 5 14" xfId="23246" xr:uid="{00000000-0005-0000-0000-0000D35A0000}"/>
    <cellStyle name="Total 8 2 2 5 14 2" xfId="23247" xr:uid="{00000000-0005-0000-0000-0000D45A0000}"/>
    <cellStyle name="Total 8 2 2 5 15" xfId="23248" xr:uid="{00000000-0005-0000-0000-0000D55A0000}"/>
    <cellStyle name="Total 8 2 2 5 15 2" xfId="23249" xr:uid="{00000000-0005-0000-0000-0000D65A0000}"/>
    <cellStyle name="Total 8 2 2 5 16" xfId="23250" xr:uid="{00000000-0005-0000-0000-0000D75A0000}"/>
    <cellStyle name="Total 8 2 2 5 2" xfId="23251" xr:uid="{00000000-0005-0000-0000-0000D85A0000}"/>
    <cellStyle name="Total 8 2 2 5 2 2" xfId="23252" xr:uid="{00000000-0005-0000-0000-0000D95A0000}"/>
    <cellStyle name="Total 8 2 2 5 3" xfId="23253" xr:uid="{00000000-0005-0000-0000-0000DA5A0000}"/>
    <cellStyle name="Total 8 2 2 5 3 2" xfId="23254" xr:uid="{00000000-0005-0000-0000-0000DB5A0000}"/>
    <cellStyle name="Total 8 2 2 5 4" xfId="23255" xr:uid="{00000000-0005-0000-0000-0000DC5A0000}"/>
    <cellStyle name="Total 8 2 2 5 4 2" xfId="23256" xr:uid="{00000000-0005-0000-0000-0000DD5A0000}"/>
    <cellStyle name="Total 8 2 2 5 5" xfId="23257" xr:uid="{00000000-0005-0000-0000-0000DE5A0000}"/>
    <cellStyle name="Total 8 2 2 5 5 2" xfId="23258" xr:uid="{00000000-0005-0000-0000-0000DF5A0000}"/>
    <cellStyle name="Total 8 2 2 5 6" xfId="23259" xr:uid="{00000000-0005-0000-0000-0000E05A0000}"/>
    <cellStyle name="Total 8 2 2 5 6 2" xfId="23260" xr:uid="{00000000-0005-0000-0000-0000E15A0000}"/>
    <cellStyle name="Total 8 2 2 5 7" xfId="23261" xr:uid="{00000000-0005-0000-0000-0000E25A0000}"/>
    <cellStyle name="Total 8 2 2 5 7 2" xfId="23262" xr:uid="{00000000-0005-0000-0000-0000E35A0000}"/>
    <cellStyle name="Total 8 2 2 5 8" xfId="23263" xr:uid="{00000000-0005-0000-0000-0000E45A0000}"/>
    <cellStyle name="Total 8 2 2 5 8 2" xfId="23264" xr:uid="{00000000-0005-0000-0000-0000E55A0000}"/>
    <cellStyle name="Total 8 2 2 5 9" xfId="23265" xr:uid="{00000000-0005-0000-0000-0000E65A0000}"/>
    <cellStyle name="Total 8 2 2 5 9 2" xfId="23266" xr:uid="{00000000-0005-0000-0000-0000E75A0000}"/>
    <cellStyle name="Total 8 2 2 6" xfId="23267" xr:uid="{00000000-0005-0000-0000-0000E85A0000}"/>
    <cellStyle name="Total 8 2 2 6 10" xfId="23268" xr:uid="{00000000-0005-0000-0000-0000E95A0000}"/>
    <cellStyle name="Total 8 2 2 6 10 2" xfId="23269" xr:uid="{00000000-0005-0000-0000-0000EA5A0000}"/>
    <cellStyle name="Total 8 2 2 6 11" xfId="23270" xr:uid="{00000000-0005-0000-0000-0000EB5A0000}"/>
    <cellStyle name="Total 8 2 2 6 11 2" xfId="23271" xr:uid="{00000000-0005-0000-0000-0000EC5A0000}"/>
    <cellStyle name="Total 8 2 2 6 12" xfId="23272" xr:uid="{00000000-0005-0000-0000-0000ED5A0000}"/>
    <cellStyle name="Total 8 2 2 6 12 2" xfId="23273" xr:uid="{00000000-0005-0000-0000-0000EE5A0000}"/>
    <cellStyle name="Total 8 2 2 6 13" xfId="23274" xr:uid="{00000000-0005-0000-0000-0000EF5A0000}"/>
    <cellStyle name="Total 8 2 2 6 13 2" xfId="23275" xr:uid="{00000000-0005-0000-0000-0000F05A0000}"/>
    <cellStyle name="Total 8 2 2 6 14" xfId="23276" xr:uid="{00000000-0005-0000-0000-0000F15A0000}"/>
    <cellStyle name="Total 8 2 2 6 14 2" xfId="23277" xr:uid="{00000000-0005-0000-0000-0000F25A0000}"/>
    <cellStyle name="Total 8 2 2 6 15" xfId="23278" xr:uid="{00000000-0005-0000-0000-0000F35A0000}"/>
    <cellStyle name="Total 8 2 2 6 2" xfId="23279" xr:uid="{00000000-0005-0000-0000-0000F45A0000}"/>
    <cellStyle name="Total 8 2 2 6 2 2" xfId="23280" xr:uid="{00000000-0005-0000-0000-0000F55A0000}"/>
    <cellStyle name="Total 8 2 2 6 3" xfId="23281" xr:uid="{00000000-0005-0000-0000-0000F65A0000}"/>
    <cellStyle name="Total 8 2 2 6 3 2" xfId="23282" xr:uid="{00000000-0005-0000-0000-0000F75A0000}"/>
    <cellStyle name="Total 8 2 2 6 4" xfId="23283" xr:uid="{00000000-0005-0000-0000-0000F85A0000}"/>
    <cellStyle name="Total 8 2 2 6 4 2" xfId="23284" xr:uid="{00000000-0005-0000-0000-0000F95A0000}"/>
    <cellStyle name="Total 8 2 2 6 5" xfId="23285" xr:uid="{00000000-0005-0000-0000-0000FA5A0000}"/>
    <cellStyle name="Total 8 2 2 6 5 2" xfId="23286" xr:uid="{00000000-0005-0000-0000-0000FB5A0000}"/>
    <cellStyle name="Total 8 2 2 6 6" xfId="23287" xr:uid="{00000000-0005-0000-0000-0000FC5A0000}"/>
    <cellStyle name="Total 8 2 2 6 6 2" xfId="23288" xr:uid="{00000000-0005-0000-0000-0000FD5A0000}"/>
    <cellStyle name="Total 8 2 2 6 7" xfId="23289" xr:uid="{00000000-0005-0000-0000-0000FE5A0000}"/>
    <cellStyle name="Total 8 2 2 6 7 2" xfId="23290" xr:uid="{00000000-0005-0000-0000-0000FF5A0000}"/>
    <cellStyle name="Total 8 2 2 6 8" xfId="23291" xr:uid="{00000000-0005-0000-0000-0000005B0000}"/>
    <cellStyle name="Total 8 2 2 6 8 2" xfId="23292" xr:uid="{00000000-0005-0000-0000-0000015B0000}"/>
    <cellStyle name="Total 8 2 2 6 9" xfId="23293" xr:uid="{00000000-0005-0000-0000-0000025B0000}"/>
    <cellStyle name="Total 8 2 2 6 9 2" xfId="23294" xr:uid="{00000000-0005-0000-0000-0000035B0000}"/>
    <cellStyle name="Total 8 2 2 7" xfId="23295" xr:uid="{00000000-0005-0000-0000-0000045B0000}"/>
    <cellStyle name="Total 8 2 2 7 2" xfId="23296" xr:uid="{00000000-0005-0000-0000-0000055B0000}"/>
    <cellStyle name="Total 8 2 2 8" xfId="23297" xr:uid="{00000000-0005-0000-0000-0000065B0000}"/>
    <cellStyle name="Total 8 2 2 8 2" xfId="23298" xr:uid="{00000000-0005-0000-0000-0000075B0000}"/>
    <cellStyle name="Total 8 2 2 9" xfId="23299" xr:uid="{00000000-0005-0000-0000-0000085B0000}"/>
    <cellStyle name="Total 8 2 2 9 2" xfId="23300" xr:uid="{00000000-0005-0000-0000-0000095B0000}"/>
    <cellStyle name="Total 8 2 20" xfId="23301" xr:uid="{00000000-0005-0000-0000-00000A5B0000}"/>
    <cellStyle name="Total 8 2 20 2" xfId="23302" xr:uid="{00000000-0005-0000-0000-00000B5B0000}"/>
    <cellStyle name="Total 8 2 21" xfId="23303" xr:uid="{00000000-0005-0000-0000-00000C5B0000}"/>
    <cellStyle name="Total 8 2 21 2" xfId="23304" xr:uid="{00000000-0005-0000-0000-00000D5B0000}"/>
    <cellStyle name="Total 8 2 22" xfId="23305" xr:uid="{00000000-0005-0000-0000-00000E5B0000}"/>
    <cellStyle name="Total 8 2 22 2" xfId="23306" xr:uid="{00000000-0005-0000-0000-00000F5B0000}"/>
    <cellStyle name="Total 8 2 23" xfId="23307" xr:uid="{00000000-0005-0000-0000-0000105B0000}"/>
    <cellStyle name="Total 8 2 23 2" xfId="23308" xr:uid="{00000000-0005-0000-0000-0000115B0000}"/>
    <cellStyle name="Total 8 2 24" xfId="23309" xr:uid="{00000000-0005-0000-0000-0000125B0000}"/>
    <cellStyle name="Total 8 2 24 2" xfId="23310" xr:uid="{00000000-0005-0000-0000-0000135B0000}"/>
    <cellStyle name="Total 8 2 25" xfId="23311" xr:uid="{00000000-0005-0000-0000-0000145B0000}"/>
    <cellStyle name="Total 8 2 25 2" xfId="23312" xr:uid="{00000000-0005-0000-0000-0000155B0000}"/>
    <cellStyle name="Total 8 2 26" xfId="23313" xr:uid="{00000000-0005-0000-0000-0000165B0000}"/>
    <cellStyle name="Total 8 2 26 2" xfId="23314" xr:uid="{00000000-0005-0000-0000-0000175B0000}"/>
    <cellStyle name="Total 8 2 27" xfId="23315" xr:uid="{00000000-0005-0000-0000-0000185B0000}"/>
    <cellStyle name="Total 8 2 3" xfId="23316" xr:uid="{00000000-0005-0000-0000-0000195B0000}"/>
    <cellStyle name="Total 8 2 3 10" xfId="23317" xr:uid="{00000000-0005-0000-0000-00001A5B0000}"/>
    <cellStyle name="Total 8 2 3 10 2" xfId="23318" xr:uid="{00000000-0005-0000-0000-00001B5B0000}"/>
    <cellStyle name="Total 8 2 3 11" xfId="23319" xr:uid="{00000000-0005-0000-0000-00001C5B0000}"/>
    <cellStyle name="Total 8 2 3 11 2" xfId="23320" xr:uid="{00000000-0005-0000-0000-00001D5B0000}"/>
    <cellStyle name="Total 8 2 3 12" xfId="23321" xr:uid="{00000000-0005-0000-0000-00001E5B0000}"/>
    <cellStyle name="Total 8 2 3 12 2" xfId="23322" xr:uid="{00000000-0005-0000-0000-00001F5B0000}"/>
    <cellStyle name="Total 8 2 3 13" xfId="23323" xr:uid="{00000000-0005-0000-0000-0000205B0000}"/>
    <cellStyle name="Total 8 2 3 13 2" xfId="23324" xr:uid="{00000000-0005-0000-0000-0000215B0000}"/>
    <cellStyle name="Total 8 2 3 14" xfId="23325" xr:uid="{00000000-0005-0000-0000-0000225B0000}"/>
    <cellStyle name="Total 8 2 3 14 2" xfId="23326" xr:uid="{00000000-0005-0000-0000-0000235B0000}"/>
    <cellStyle name="Total 8 2 3 15" xfId="23327" xr:uid="{00000000-0005-0000-0000-0000245B0000}"/>
    <cellStyle name="Total 8 2 3 15 2" xfId="23328" xr:uid="{00000000-0005-0000-0000-0000255B0000}"/>
    <cellStyle name="Total 8 2 3 16" xfId="23329" xr:uid="{00000000-0005-0000-0000-0000265B0000}"/>
    <cellStyle name="Total 8 2 3 16 2" xfId="23330" xr:uid="{00000000-0005-0000-0000-0000275B0000}"/>
    <cellStyle name="Total 8 2 3 17" xfId="23331" xr:uid="{00000000-0005-0000-0000-0000285B0000}"/>
    <cellStyle name="Total 8 2 3 17 2" xfId="23332" xr:uid="{00000000-0005-0000-0000-0000295B0000}"/>
    <cellStyle name="Total 8 2 3 18" xfId="23333" xr:uid="{00000000-0005-0000-0000-00002A5B0000}"/>
    <cellStyle name="Total 8 2 3 18 2" xfId="23334" xr:uid="{00000000-0005-0000-0000-00002B5B0000}"/>
    <cellStyle name="Total 8 2 3 19" xfId="23335" xr:uid="{00000000-0005-0000-0000-00002C5B0000}"/>
    <cellStyle name="Total 8 2 3 19 2" xfId="23336" xr:uid="{00000000-0005-0000-0000-00002D5B0000}"/>
    <cellStyle name="Total 8 2 3 2" xfId="23337" xr:uid="{00000000-0005-0000-0000-00002E5B0000}"/>
    <cellStyle name="Total 8 2 3 2 10" xfId="23338" xr:uid="{00000000-0005-0000-0000-00002F5B0000}"/>
    <cellStyle name="Total 8 2 3 2 10 2" xfId="23339" xr:uid="{00000000-0005-0000-0000-0000305B0000}"/>
    <cellStyle name="Total 8 2 3 2 11" xfId="23340" xr:uid="{00000000-0005-0000-0000-0000315B0000}"/>
    <cellStyle name="Total 8 2 3 2 11 2" xfId="23341" xr:uid="{00000000-0005-0000-0000-0000325B0000}"/>
    <cellStyle name="Total 8 2 3 2 12" xfId="23342" xr:uid="{00000000-0005-0000-0000-0000335B0000}"/>
    <cellStyle name="Total 8 2 3 2 12 2" xfId="23343" xr:uid="{00000000-0005-0000-0000-0000345B0000}"/>
    <cellStyle name="Total 8 2 3 2 13" xfId="23344" xr:uid="{00000000-0005-0000-0000-0000355B0000}"/>
    <cellStyle name="Total 8 2 3 2 13 2" xfId="23345" xr:uid="{00000000-0005-0000-0000-0000365B0000}"/>
    <cellStyle name="Total 8 2 3 2 14" xfId="23346" xr:uid="{00000000-0005-0000-0000-0000375B0000}"/>
    <cellStyle name="Total 8 2 3 2 14 2" xfId="23347" xr:uid="{00000000-0005-0000-0000-0000385B0000}"/>
    <cellStyle name="Total 8 2 3 2 15" xfId="23348" xr:uid="{00000000-0005-0000-0000-0000395B0000}"/>
    <cellStyle name="Total 8 2 3 2 15 2" xfId="23349" xr:uid="{00000000-0005-0000-0000-00003A5B0000}"/>
    <cellStyle name="Total 8 2 3 2 16" xfId="23350" xr:uid="{00000000-0005-0000-0000-00003B5B0000}"/>
    <cellStyle name="Total 8 2 3 2 16 2" xfId="23351" xr:uid="{00000000-0005-0000-0000-00003C5B0000}"/>
    <cellStyle name="Total 8 2 3 2 17" xfId="23352" xr:uid="{00000000-0005-0000-0000-00003D5B0000}"/>
    <cellStyle name="Total 8 2 3 2 17 2" xfId="23353" xr:uid="{00000000-0005-0000-0000-00003E5B0000}"/>
    <cellStyle name="Total 8 2 3 2 18" xfId="23354" xr:uid="{00000000-0005-0000-0000-00003F5B0000}"/>
    <cellStyle name="Total 8 2 3 2 18 2" xfId="23355" xr:uid="{00000000-0005-0000-0000-0000405B0000}"/>
    <cellStyle name="Total 8 2 3 2 19" xfId="23356" xr:uid="{00000000-0005-0000-0000-0000415B0000}"/>
    <cellStyle name="Total 8 2 3 2 2" xfId="23357" xr:uid="{00000000-0005-0000-0000-0000425B0000}"/>
    <cellStyle name="Total 8 2 3 2 2 2" xfId="23358" xr:uid="{00000000-0005-0000-0000-0000435B0000}"/>
    <cellStyle name="Total 8 2 3 2 3" xfId="23359" xr:uid="{00000000-0005-0000-0000-0000445B0000}"/>
    <cellStyle name="Total 8 2 3 2 3 2" xfId="23360" xr:uid="{00000000-0005-0000-0000-0000455B0000}"/>
    <cellStyle name="Total 8 2 3 2 4" xfId="23361" xr:uid="{00000000-0005-0000-0000-0000465B0000}"/>
    <cellStyle name="Total 8 2 3 2 4 2" xfId="23362" xr:uid="{00000000-0005-0000-0000-0000475B0000}"/>
    <cellStyle name="Total 8 2 3 2 5" xfId="23363" xr:uid="{00000000-0005-0000-0000-0000485B0000}"/>
    <cellStyle name="Total 8 2 3 2 5 2" xfId="23364" xr:uid="{00000000-0005-0000-0000-0000495B0000}"/>
    <cellStyle name="Total 8 2 3 2 6" xfId="23365" xr:uid="{00000000-0005-0000-0000-00004A5B0000}"/>
    <cellStyle name="Total 8 2 3 2 6 2" xfId="23366" xr:uid="{00000000-0005-0000-0000-00004B5B0000}"/>
    <cellStyle name="Total 8 2 3 2 7" xfId="23367" xr:uid="{00000000-0005-0000-0000-00004C5B0000}"/>
    <cellStyle name="Total 8 2 3 2 7 2" xfId="23368" xr:uid="{00000000-0005-0000-0000-00004D5B0000}"/>
    <cellStyle name="Total 8 2 3 2 8" xfId="23369" xr:uid="{00000000-0005-0000-0000-00004E5B0000}"/>
    <cellStyle name="Total 8 2 3 2 8 2" xfId="23370" xr:uid="{00000000-0005-0000-0000-00004F5B0000}"/>
    <cellStyle name="Total 8 2 3 2 9" xfId="23371" xr:uid="{00000000-0005-0000-0000-0000505B0000}"/>
    <cellStyle name="Total 8 2 3 2 9 2" xfId="23372" xr:uid="{00000000-0005-0000-0000-0000515B0000}"/>
    <cellStyle name="Total 8 2 3 20" xfId="23373" xr:uid="{00000000-0005-0000-0000-0000525B0000}"/>
    <cellStyle name="Total 8 2 3 3" xfId="23374" xr:uid="{00000000-0005-0000-0000-0000535B0000}"/>
    <cellStyle name="Total 8 2 3 3 10" xfId="23375" xr:uid="{00000000-0005-0000-0000-0000545B0000}"/>
    <cellStyle name="Total 8 2 3 3 10 2" xfId="23376" xr:uid="{00000000-0005-0000-0000-0000555B0000}"/>
    <cellStyle name="Total 8 2 3 3 11" xfId="23377" xr:uid="{00000000-0005-0000-0000-0000565B0000}"/>
    <cellStyle name="Total 8 2 3 3 11 2" xfId="23378" xr:uid="{00000000-0005-0000-0000-0000575B0000}"/>
    <cellStyle name="Total 8 2 3 3 12" xfId="23379" xr:uid="{00000000-0005-0000-0000-0000585B0000}"/>
    <cellStyle name="Total 8 2 3 3 12 2" xfId="23380" xr:uid="{00000000-0005-0000-0000-0000595B0000}"/>
    <cellStyle name="Total 8 2 3 3 13" xfId="23381" xr:uid="{00000000-0005-0000-0000-00005A5B0000}"/>
    <cellStyle name="Total 8 2 3 3 13 2" xfId="23382" xr:uid="{00000000-0005-0000-0000-00005B5B0000}"/>
    <cellStyle name="Total 8 2 3 3 14" xfId="23383" xr:uid="{00000000-0005-0000-0000-00005C5B0000}"/>
    <cellStyle name="Total 8 2 3 3 14 2" xfId="23384" xr:uid="{00000000-0005-0000-0000-00005D5B0000}"/>
    <cellStyle name="Total 8 2 3 3 15" xfId="23385" xr:uid="{00000000-0005-0000-0000-00005E5B0000}"/>
    <cellStyle name="Total 8 2 3 3 15 2" xfId="23386" xr:uid="{00000000-0005-0000-0000-00005F5B0000}"/>
    <cellStyle name="Total 8 2 3 3 16" xfId="23387" xr:uid="{00000000-0005-0000-0000-0000605B0000}"/>
    <cellStyle name="Total 8 2 3 3 16 2" xfId="23388" xr:uid="{00000000-0005-0000-0000-0000615B0000}"/>
    <cellStyle name="Total 8 2 3 3 17" xfId="23389" xr:uid="{00000000-0005-0000-0000-0000625B0000}"/>
    <cellStyle name="Total 8 2 3 3 17 2" xfId="23390" xr:uid="{00000000-0005-0000-0000-0000635B0000}"/>
    <cellStyle name="Total 8 2 3 3 18" xfId="23391" xr:uid="{00000000-0005-0000-0000-0000645B0000}"/>
    <cellStyle name="Total 8 2 3 3 18 2" xfId="23392" xr:uid="{00000000-0005-0000-0000-0000655B0000}"/>
    <cellStyle name="Total 8 2 3 3 19" xfId="23393" xr:uid="{00000000-0005-0000-0000-0000665B0000}"/>
    <cellStyle name="Total 8 2 3 3 2" xfId="23394" xr:uid="{00000000-0005-0000-0000-0000675B0000}"/>
    <cellStyle name="Total 8 2 3 3 2 2" xfId="23395" xr:uid="{00000000-0005-0000-0000-0000685B0000}"/>
    <cellStyle name="Total 8 2 3 3 3" xfId="23396" xr:uid="{00000000-0005-0000-0000-0000695B0000}"/>
    <cellStyle name="Total 8 2 3 3 3 2" xfId="23397" xr:uid="{00000000-0005-0000-0000-00006A5B0000}"/>
    <cellStyle name="Total 8 2 3 3 4" xfId="23398" xr:uid="{00000000-0005-0000-0000-00006B5B0000}"/>
    <cellStyle name="Total 8 2 3 3 4 2" xfId="23399" xr:uid="{00000000-0005-0000-0000-00006C5B0000}"/>
    <cellStyle name="Total 8 2 3 3 5" xfId="23400" xr:uid="{00000000-0005-0000-0000-00006D5B0000}"/>
    <cellStyle name="Total 8 2 3 3 5 2" xfId="23401" xr:uid="{00000000-0005-0000-0000-00006E5B0000}"/>
    <cellStyle name="Total 8 2 3 3 6" xfId="23402" xr:uid="{00000000-0005-0000-0000-00006F5B0000}"/>
    <cellStyle name="Total 8 2 3 3 6 2" xfId="23403" xr:uid="{00000000-0005-0000-0000-0000705B0000}"/>
    <cellStyle name="Total 8 2 3 3 7" xfId="23404" xr:uid="{00000000-0005-0000-0000-0000715B0000}"/>
    <cellStyle name="Total 8 2 3 3 7 2" xfId="23405" xr:uid="{00000000-0005-0000-0000-0000725B0000}"/>
    <cellStyle name="Total 8 2 3 3 8" xfId="23406" xr:uid="{00000000-0005-0000-0000-0000735B0000}"/>
    <cellStyle name="Total 8 2 3 3 8 2" xfId="23407" xr:uid="{00000000-0005-0000-0000-0000745B0000}"/>
    <cellStyle name="Total 8 2 3 3 9" xfId="23408" xr:uid="{00000000-0005-0000-0000-0000755B0000}"/>
    <cellStyle name="Total 8 2 3 3 9 2" xfId="23409" xr:uid="{00000000-0005-0000-0000-0000765B0000}"/>
    <cellStyle name="Total 8 2 3 4" xfId="23410" xr:uid="{00000000-0005-0000-0000-0000775B0000}"/>
    <cellStyle name="Total 8 2 3 4 10" xfId="23411" xr:uid="{00000000-0005-0000-0000-0000785B0000}"/>
    <cellStyle name="Total 8 2 3 4 10 2" xfId="23412" xr:uid="{00000000-0005-0000-0000-0000795B0000}"/>
    <cellStyle name="Total 8 2 3 4 11" xfId="23413" xr:uid="{00000000-0005-0000-0000-00007A5B0000}"/>
    <cellStyle name="Total 8 2 3 4 11 2" xfId="23414" xr:uid="{00000000-0005-0000-0000-00007B5B0000}"/>
    <cellStyle name="Total 8 2 3 4 12" xfId="23415" xr:uid="{00000000-0005-0000-0000-00007C5B0000}"/>
    <cellStyle name="Total 8 2 3 4 12 2" xfId="23416" xr:uid="{00000000-0005-0000-0000-00007D5B0000}"/>
    <cellStyle name="Total 8 2 3 4 13" xfId="23417" xr:uid="{00000000-0005-0000-0000-00007E5B0000}"/>
    <cellStyle name="Total 8 2 3 4 13 2" xfId="23418" xr:uid="{00000000-0005-0000-0000-00007F5B0000}"/>
    <cellStyle name="Total 8 2 3 4 14" xfId="23419" xr:uid="{00000000-0005-0000-0000-0000805B0000}"/>
    <cellStyle name="Total 8 2 3 4 14 2" xfId="23420" xr:uid="{00000000-0005-0000-0000-0000815B0000}"/>
    <cellStyle name="Total 8 2 3 4 15" xfId="23421" xr:uid="{00000000-0005-0000-0000-0000825B0000}"/>
    <cellStyle name="Total 8 2 3 4 15 2" xfId="23422" xr:uid="{00000000-0005-0000-0000-0000835B0000}"/>
    <cellStyle name="Total 8 2 3 4 16" xfId="23423" xr:uid="{00000000-0005-0000-0000-0000845B0000}"/>
    <cellStyle name="Total 8 2 3 4 2" xfId="23424" xr:uid="{00000000-0005-0000-0000-0000855B0000}"/>
    <cellStyle name="Total 8 2 3 4 2 2" xfId="23425" xr:uid="{00000000-0005-0000-0000-0000865B0000}"/>
    <cellStyle name="Total 8 2 3 4 3" xfId="23426" xr:uid="{00000000-0005-0000-0000-0000875B0000}"/>
    <cellStyle name="Total 8 2 3 4 3 2" xfId="23427" xr:uid="{00000000-0005-0000-0000-0000885B0000}"/>
    <cellStyle name="Total 8 2 3 4 4" xfId="23428" xr:uid="{00000000-0005-0000-0000-0000895B0000}"/>
    <cellStyle name="Total 8 2 3 4 4 2" xfId="23429" xr:uid="{00000000-0005-0000-0000-00008A5B0000}"/>
    <cellStyle name="Total 8 2 3 4 5" xfId="23430" xr:uid="{00000000-0005-0000-0000-00008B5B0000}"/>
    <cellStyle name="Total 8 2 3 4 5 2" xfId="23431" xr:uid="{00000000-0005-0000-0000-00008C5B0000}"/>
    <cellStyle name="Total 8 2 3 4 6" xfId="23432" xr:uid="{00000000-0005-0000-0000-00008D5B0000}"/>
    <cellStyle name="Total 8 2 3 4 6 2" xfId="23433" xr:uid="{00000000-0005-0000-0000-00008E5B0000}"/>
    <cellStyle name="Total 8 2 3 4 7" xfId="23434" xr:uid="{00000000-0005-0000-0000-00008F5B0000}"/>
    <cellStyle name="Total 8 2 3 4 7 2" xfId="23435" xr:uid="{00000000-0005-0000-0000-0000905B0000}"/>
    <cellStyle name="Total 8 2 3 4 8" xfId="23436" xr:uid="{00000000-0005-0000-0000-0000915B0000}"/>
    <cellStyle name="Total 8 2 3 4 8 2" xfId="23437" xr:uid="{00000000-0005-0000-0000-0000925B0000}"/>
    <cellStyle name="Total 8 2 3 4 9" xfId="23438" xr:uid="{00000000-0005-0000-0000-0000935B0000}"/>
    <cellStyle name="Total 8 2 3 4 9 2" xfId="23439" xr:uid="{00000000-0005-0000-0000-0000945B0000}"/>
    <cellStyle name="Total 8 2 3 5" xfId="23440" xr:uid="{00000000-0005-0000-0000-0000955B0000}"/>
    <cellStyle name="Total 8 2 3 5 10" xfId="23441" xr:uid="{00000000-0005-0000-0000-0000965B0000}"/>
    <cellStyle name="Total 8 2 3 5 10 2" xfId="23442" xr:uid="{00000000-0005-0000-0000-0000975B0000}"/>
    <cellStyle name="Total 8 2 3 5 11" xfId="23443" xr:uid="{00000000-0005-0000-0000-0000985B0000}"/>
    <cellStyle name="Total 8 2 3 5 11 2" xfId="23444" xr:uid="{00000000-0005-0000-0000-0000995B0000}"/>
    <cellStyle name="Total 8 2 3 5 12" xfId="23445" xr:uid="{00000000-0005-0000-0000-00009A5B0000}"/>
    <cellStyle name="Total 8 2 3 5 12 2" xfId="23446" xr:uid="{00000000-0005-0000-0000-00009B5B0000}"/>
    <cellStyle name="Total 8 2 3 5 13" xfId="23447" xr:uid="{00000000-0005-0000-0000-00009C5B0000}"/>
    <cellStyle name="Total 8 2 3 5 13 2" xfId="23448" xr:uid="{00000000-0005-0000-0000-00009D5B0000}"/>
    <cellStyle name="Total 8 2 3 5 14" xfId="23449" xr:uid="{00000000-0005-0000-0000-00009E5B0000}"/>
    <cellStyle name="Total 8 2 3 5 14 2" xfId="23450" xr:uid="{00000000-0005-0000-0000-00009F5B0000}"/>
    <cellStyle name="Total 8 2 3 5 15" xfId="23451" xr:uid="{00000000-0005-0000-0000-0000A05B0000}"/>
    <cellStyle name="Total 8 2 3 5 15 2" xfId="23452" xr:uid="{00000000-0005-0000-0000-0000A15B0000}"/>
    <cellStyle name="Total 8 2 3 5 16" xfId="23453" xr:uid="{00000000-0005-0000-0000-0000A25B0000}"/>
    <cellStyle name="Total 8 2 3 5 2" xfId="23454" xr:uid="{00000000-0005-0000-0000-0000A35B0000}"/>
    <cellStyle name="Total 8 2 3 5 2 2" xfId="23455" xr:uid="{00000000-0005-0000-0000-0000A45B0000}"/>
    <cellStyle name="Total 8 2 3 5 3" xfId="23456" xr:uid="{00000000-0005-0000-0000-0000A55B0000}"/>
    <cellStyle name="Total 8 2 3 5 3 2" xfId="23457" xr:uid="{00000000-0005-0000-0000-0000A65B0000}"/>
    <cellStyle name="Total 8 2 3 5 4" xfId="23458" xr:uid="{00000000-0005-0000-0000-0000A75B0000}"/>
    <cellStyle name="Total 8 2 3 5 4 2" xfId="23459" xr:uid="{00000000-0005-0000-0000-0000A85B0000}"/>
    <cellStyle name="Total 8 2 3 5 5" xfId="23460" xr:uid="{00000000-0005-0000-0000-0000A95B0000}"/>
    <cellStyle name="Total 8 2 3 5 5 2" xfId="23461" xr:uid="{00000000-0005-0000-0000-0000AA5B0000}"/>
    <cellStyle name="Total 8 2 3 5 6" xfId="23462" xr:uid="{00000000-0005-0000-0000-0000AB5B0000}"/>
    <cellStyle name="Total 8 2 3 5 6 2" xfId="23463" xr:uid="{00000000-0005-0000-0000-0000AC5B0000}"/>
    <cellStyle name="Total 8 2 3 5 7" xfId="23464" xr:uid="{00000000-0005-0000-0000-0000AD5B0000}"/>
    <cellStyle name="Total 8 2 3 5 7 2" xfId="23465" xr:uid="{00000000-0005-0000-0000-0000AE5B0000}"/>
    <cellStyle name="Total 8 2 3 5 8" xfId="23466" xr:uid="{00000000-0005-0000-0000-0000AF5B0000}"/>
    <cellStyle name="Total 8 2 3 5 8 2" xfId="23467" xr:uid="{00000000-0005-0000-0000-0000B05B0000}"/>
    <cellStyle name="Total 8 2 3 5 9" xfId="23468" xr:uid="{00000000-0005-0000-0000-0000B15B0000}"/>
    <cellStyle name="Total 8 2 3 5 9 2" xfId="23469" xr:uid="{00000000-0005-0000-0000-0000B25B0000}"/>
    <cellStyle name="Total 8 2 3 6" xfId="23470" xr:uid="{00000000-0005-0000-0000-0000B35B0000}"/>
    <cellStyle name="Total 8 2 3 6 10" xfId="23471" xr:uid="{00000000-0005-0000-0000-0000B45B0000}"/>
    <cellStyle name="Total 8 2 3 6 10 2" xfId="23472" xr:uid="{00000000-0005-0000-0000-0000B55B0000}"/>
    <cellStyle name="Total 8 2 3 6 11" xfId="23473" xr:uid="{00000000-0005-0000-0000-0000B65B0000}"/>
    <cellStyle name="Total 8 2 3 6 11 2" xfId="23474" xr:uid="{00000000-0005-0000-0000-0000B75B0000}"/>
    <cellStyle name="Total 8 2 3 6 12" xfId="23475" xr:uid="{00000000-0005-0000-0000-0000B85B0000}"/>
    <cellStyle name="Total 8 2 3 6 12 2" xfId="23476" xr:uid="{00000000-0005-0000-0000-0000B95B0000}"/>
    <cellStyle name="Total 8 2 3 6 13" xfId="23477" xr:uid="{00000000-0005-0000-0000-0000BA5B0000}"/>
    <cellStyle name="Total 8 2 3 6 13 2" xfId="23478" xr:uid="{00000000-0005-0000-0000-0000BB5B0000}"/>
    <cellStyle name="Total 8 2 3 6 14" xfId="23479" xr:uid="{00000000-0005-0000-0000-0000BC5B0000}"/>
    <cellStyle name="Total 8 2 3 6 14 2" xfId="23480" xr:uid="{00000000-0005-0000-0000-0000BD5B0000}"/>
    <cellStyle name="Total 8 2 3 6 15" xfId="23481" xr:uid="{00000000-0005-0000-0000-0000BE5B0000}"/>
    <cellStyle name="Total 8 2 3 6 2" xfId="23482" xr:uid="{00000000-0005-0000-0000-0000BF5B0000}"/>
    <cellStyle name="Total 8 2 3 6 2 2" xfId="23483" xr:uid="{00000000-0005-0000-0000-0000C05B0000}"/>
    <cellStyle name="Total 8 2 3 6 3" xfId="23484" xr:uid="{00000000-0005-0000-0000-0000C15B0000}"/>
    <cellStyle name="Total 8 2 3 6 3 2" xfId="23485" xr:uid="{00000000-0005-0000-0000-0000C25B0000}"/>
    <cellStyle name="Total 8 2 3 6 4" xfId="23486" xr:uid="{00000000-0005-0000-0000-0000C35B0000}"/>
    <cellStyle name="Total 8 2 3 6 4 2" xfId="23487" xr:uid="{00000000-0005-0000-0000-0000C45B0000}"/>
    <cellStyle name="Total 8 2 3 6 5" xfId="23488" xr:uid="{00000000-0005-0000-0000-0000C55B0000}"/>
    <cellStyle name="Total 8 2 3 6 5 2" xfId="23489" xr:uid="{00000000-0005-0000-0000-0000C65B0000}"/>
    <cellStyle name="Total 8 2 3 6 6" xfId="23490" xr:uid="{00000000-0005-0000-0000-0000C75B0000}"/>
    <cellStyle name="Total 8 2 3 6 6 2" xfId="23491" xr:uid="{00000000-0005-0000-0000-0000C85B0000}"/>
    <cellStyle name="Total 8 2 3 6 7" xfId="23492" xr:uid="{00000000-0005-0000-0000-0000C95B0000}"/>
    <cellStyle name="Total 8 2 3 6 7 2" xfId="23493" xr:uid="{00000000-0005-0000-0000-0000CA5B0000}"/>
    <cellStyle name="Total 8 2 3 6 8" xfId="23494" xr:uid="{00000000-0005-0000-0000-0000CB5B0000}"/>
    <cellStyle name="Total 8 2 3 6 8 2" xfId="23495" xr:uid="{00000000-0005-0000-0000-0000CC5B0000}"/>
    <cellStyle name="Total 8 2 3 6 9" xfId="23496" xr:uid="{00000000-0005-0000-0000-0000CD5B0000}"/>
    <cellStyle name="Total 8 2 3 6 9 2" xfId="23497" xr:uid="{00000000-0005-0000-0000-0000CE5B0000}"/>
    <cellStyle name="Total 8 2 3 7" xfId="23498" xr:uid="{00000000-0005-0000-0000-0000CF5B0000}"/>
    <cellStyle name="Total 8 2 3 7 2" xfId="23499" xr:uid="{00000000-0005-0000-0000-0000D05B0000}"/>
    <cellStyle name="Total 8 2 3 8" xfId="23500" xr:uid="{00000000-0005-0000-0000-0000D15B0000}"/>
    <cellStyle name="Total 8 2 3 8 2" xfId="23501" xr:uid="{00000000-0005-0000-0000-0000D25B0000}"/>
    <cellStyle name="Total 8 2 3 9" xfId="23502" xr:uid="{00000000-0005-0000-0000-0000D35B0000}"/>
    <cellStyle name="Total 8 2 3 9 2" xfId="23503" xr:uid="{00000000-0005-0000-0000-0000D45B0000}"/>
    <cellStyle name="Total 8 2 4" xfId="23504" xr:uid="{00000000-0005-0000-0000-0000D55B0000}"/>
    <cellStyle name="Total 8 2 4 10" xfId="23505" xr:uid="{00000000-0005-0000-0000-0000D65B0000}"/>
    <cellStyle name="Total 8 2 4 10 2" xfId="23506" xr:uid="{00000000-0005-0000-0000-0000D75B0000}"/>
    <cellStyle name="Total 8 2 4 11" xfId="23507" xr:uid="{00000000-0005-0000-0000-0000D85B0000}"/>
    <cellStyle name="Total 8 2 4 11 2" xfId="23508" xr:uid="{00000000-0005-0000-0000-0000D95B0000}"/>
    <cellStyle name="Total 8 2 4 12" xfId="23509" xr:uid="{00000000-0005-0000-0000-0000DA5B0000}"/>
    <cellStyle name="Total 8 2 4 12 2" xfId="23510" xr:uid="{00000000-0005-0000-0000-0000DB5B0000}"/>
    <cellStyle name="Total 8 2 4 13" xfId="23511" xr:uid="{00000000-0005-0000-0000-0000DC5B0000}"/>
    <cellStyle name="Total 8 2 4 13 2" xfId="23512" xr:uid="{00000000-0005-0000-0000-0000DD5B0000}"/>
    <cellStyle name="Total 8 2 4 14" xfId="23513" xr:uid="{00000000-0005-0000-0000-0000DE5B0000}"/>
    <cellStyle name="Total 8 2 4 14 2" xfId="23514" xr:uid="{00000000-0005-0000-0000-0000DF5B0000}"/>
    <cellStyle name="Total 8 2 4 15" xfId="23515" xr:uid="{00000000-0005-0000-0000-0000E05B0000}"/>
    <cellStyle name="Total 8 2 4 15 2" xfId="23516" xr:uid="{00000000-0005-0000-0000-0000E15B0000}"/>
    <cellStyle name="Total 8 2 4 16" xfId="23517" xr:uid="{00000000-0005-0000-0000-0000E25B0000}"/>
    <cellStyle name="Total 8 2 4 16 2" xfId="23518" xr:uid="{00000000-0005-0000-0000-0000E35B0000}"/>
    <cellStyle name="Total 8 2 4 17" xfId="23519" xr:uid="{00000000-0005-0000-0000-0000E45B0000}"/>
    <cellStyle name="Total 8 2 4 17 2" xfId="23520" xr:uid="{00000000-0005-0000-0000-0000E55B0000}"/>
    <cellStyle name="Total 8 2 4 18" xfId="23521" xr:uid="{00000000-0005-0000-0000-0000E65B0000}"/>
    <cellStyle name="Total 8 2 4 18 2" xfId="23522" xr:uid="{00000000-0005-0000-0000-0000E75B0000}"/>
    <cellStyle name="Total 8 2 4 19" xfId="23523" xr:uid="{00000000-0005-0000-0000-0000E85B0000}"/>
    <cellStyle name="Total 8 2 4 19 2" xfId="23524" xr:uid="{00000000-0005-0000-0000-0000E95B0000}"/>
    <cellStyle name="Total 8 2 4 2" xfId="23525" xr:uid="{00000000-0005-0000-0000-0000EA5B0000}"/>
    <cellStyle name="Total 8 2 4 2 10" xfId="23526" xr:uid="{00000000-0005-0000-0000-0000EB5B0000}"/>
    <cellStyle name="Total 8 2 4 2 10 2" xfId="23527" xr:uid="{00000000-0005-0000-0000-0000EC5B0000}"/>
    <cellStyle name="Total 8 2 4 2 11" xfId="23528" xr:uid="{00000000-0005-0000-0000-0000ED5B0000}"/>
    <cellStyle name="Total 8 2 4 2 11 2" xfId="23529" xr:uid="{00000000-0005-0000-0000-0000EE5B0000}"/>
    <cellStyle name="Total 8 2 4 2 12" xfId="23530" xr:uid="{00000000-0005-0000-0000-0000EF5B0000}"/>
    <cellStyle name="Total 8 2 4 2 12 2" xfId="23531" xr:uid="{00000000-0005-0000-0000-0000F05B0000}"/>
    <cellStyle name="Total 8 2 4 2 13" xfId="23532" xr:uid="{00000000-0005-0000-0000-0000F15B0000}"/>
    <cellStyle name="Total 8 2 4 2 13 2" xfId="23533" xr:uid="{00000000-0005-0000-0000-0000F25B0000}"/>
    <cellStyle name="Total 8 2 4 2 14" xfId="23534" xr:uid="{00000000-0005-0000-0000-0000F35B0000}"/>
    <cellStyle name="Total 8 2 4 2 14 2" xfId="23535" xr:uid="{00000000-0005-0000-0000-0000F45B0000}"/>
    <cellStyle name="Total 8 2 4 2 15" xfId="23536" xr:uid="{00000000-0005-0000-0000-0000F55B0000}"/>
    <cellStyle name="Total 8 2 4 2 15 2" xfId="23537" xr:uid="{00000000-0005-0000-0000-0000F65B0000}"/>
    <cellStyle name="Total 8 2 4 2 16" xfId="23538" xr:uid="{00000000-0005-0000-0000-0000F75B0000}"/>
    <cellStyle name="Total 8 2 4 2 16 2" xfId="23539" xr:uid="{00000000-0005-0000-0000-0000F85B0000}"/>
    <cellStyle name="Total 8 2 4 2 17" xfId="23540" xr:uid="{00000000-0005-0000-0000-0000F95B0000}"/>
    <cellStyle name="Total 8 2 4 2 17 2" xfId="23541" xr:uid="{00000000-0005-0000-0000-0000FA5B0000}"/>
    <cellStyle name="Total 8 2 4 2 18" xfId="23542" xr:uid="{00000000-0005-0000-0000-0000FB5B0000}"/>
    <cellStyle name="Total 8 2 4 2 18 2" xfId="23543" xr:uid="{00000000-0005-0000-0000-0000FC5B0000}"/>
    <cellStyle name="Total 8 2 4 2 19" xfId="23544" xr:uid="{00000000-0005-0000-0000-0000FD5B0000}"/>
    <cellStyle name="Total 8 2 4 2 2" xfId="23545" xr:uid="{00000000-0005-0000-0000-0000FE5B0000}"/>
    <cellStyle name="Total 8 2 4 2 2 2" xfId="23546" xr:uid="{00000000-0005-0000-0000-0000FF5B0000}"/>
    <cellStyle name="Total 8 2 4 2 3" xfId="23547" xr:uid="{00000000-0005-0000-0000-0000005C0000}"/>
    <cellStyle name="Total 8 2 4 2 3 2" xfId="23548" xr:uid="{00000000-0005-0000-0000-0000015C0000}"/>
    <cellStyle name="Total 8 2 4 2 4" xfId="23549" xr:uid="{00000000-0005-0000-0000-0000025C0000}"/>
    <cellStyle name="Total 8 2 4 2 4 2" xfId="23550" xr:uid="{00000000-0005-0000-0000-0000035C0000}"/>
    <cellStyle name="Total 8 2 4 2 5" xfId="23551" xr:uid="{00000000-0005-0000-0000-0000045C0000}"/>
    <cellStyle name="Total 8 2 4 2 5 2" xfId="23552" xr:uid="{00000000-0005-0000-0000-0000055C0000}"/>
    <cellStyle name="Total 8 2 4 2 6" xfId="23553" xr:uid="{00000000-0005-0000-0000-0000065C0000}"/>
    <cellStyle name="Total 8 2 4 2 6 2" xfId="23554" xr:uid="{00000000-0005-0000-0000-0000075C0000}"/>
    <cellStyle name="Total 8 2 4 2 7" xfId="23555" xr:uid="{00000000-0005-0000-0000-0000085C0000}"/>
    <cellStyle name="Total 8 2 4 2 7 2" xfId="23556" xr:uid="{00000000-0005-0000-0000-0000095C0000}"/>
    <cellStyle name="Total 8 2 4 2 8" xfId="23557" xr:uid="{00000000-0005-0000-0000-00000A5C0000}"/>
    <cellStyle name="Total 8 2 4 2 8 2" xfId="23558" xr:uid="{00000000-0005-0000-0000-00000B5C0000}"/>
    <cellStyle name="Total 8 2 4 2 9" xfId="23559" xr:uid="{00000000-0005-0000-0000-00000C5C0000}"/>
    <cellStyle name="Total 8 2 4 2 9 2" xfId="23560" xr:uid="{00000000-0005-0000-0000-00000D5C0000}"/>
    <cellStyle name="Total 8 2 4 20" xfId="23561" xr:uid="{00000000-0005-0000-0000-00000E5C0000}"/>
    <cellStyle name="Total 8 2 4 3" xfId="23562" xr:uid="{00000000-0005-0000-0000-00000F5C0000}"/>
    <cellStyle name="Total 8 2 4 3 10" xfId="23563" xr:uid="{00000000-0005-0000-0000-0000105C0000}"/>
    <cellStyle name="Total 8 2 4 3 10 2" xfId="23564" xr:uid="{00000000-0005-0000-0000-0000115C0000}"/>
    <cellStyle name="Total 8 2 4 3 11" xfId="23565" xr:uid="{00000000-0005-0000-0000-0000125C0000}"/>
    <cellStyle name="Total 8 2 4 3 11 2" xfId="23566" xr:uid="{00000000-0005-0000-0000-0000135C0000}"/>
    <cellStyle name="Total 8 2 4 3 12" xfId="23567" xr:uid="{00000000-0005-0000-0000-0000145C0000}"/>
    <cellStyle name="Total 8 2 4 3 12 2" xfId="23568" xr:uid="{00000000-0005-0000-0000-0000155C0000}"/>
    <cellStyle name="Total 8 2 4 3 13" xfId="23569" xr:uid="{00000000-0005-0000-0000-0000165C0000}"/>
    <cellStyle name="Total 8 2 4 3 13 2" xfId="23570" xr:uid="{00000000-0005-0000-0000-0000175C0000}"/>
    <cellStyle name="Total 8 2 4 3 14" xfId="23571" xr:uid="{00000000-0005-0000-0000-0000185C0000}"/>
    <cellStyle name="Total 8 2 4 3 14 2" xfId="23572" xr:uid="{00000000-0005-0000-0000-0000195C0000}"/>
    <cellStyle name="Total 8 2 4 3 15" xfId="23573" xr:uid="{00000000-0005-0000-0000-00001A5C0000}"/>
    <cellStyle name="Total 8 2 4 3 15 2" xfId="23574" xr:uid="{00000000-0005-0000-0000-00001B5C0000}"/>
    <cellStyle name="Total 8 2 4 3 16" xfId="23575" xr:uid="{00000000-0005-0000-0000-00001C5C0000}"/>
    <cellStyle name="Total 8 2 4 3 16 2" xfId="23576" xr:uid="{00000000-0005-0000-0000-00001D5C0000}"/>
    <cellStyle name="Total 8 2 4 3 17" xfId="23577" xr:uid="{00000000-0005-0000-0000-00001E5C0000}"/>
    <cellStyle name="Total 8 2 4 3 17 2" xfId="23578" xr:uid="{00000000-0005-0000-0000-00001F5C0000}"/>
    <cellStyle name="Total 8 2 4 3 18" xfId="23579" xr:uid="{00000000-0005-0000-0000-0000205C0000}"/>
    <cellStyle name="Total 8 2 4 3 2" xfId="23580" xr:uid="{00000000-0005-0000-0000-0000215C0000}"/>
    <cellStyle name="Total 8 2 4 3 2 2" xfId="23581" xr:uid="{00000000-0005-0000-0000-0000225C0000}"/>
    <cellStyle name="Total 8 2 4 3 3" xfId="23582" xr:uid="{00000000-0005-0000-0000-0000235C0000}"/>
    <cellStyle name="Total 8 2 4 3 3 2" xfId="23583" xr:uid="{00000000-0005-0000-0000-0000245C0000}"/>
    <cellStyle name="Total 8 2 4 3 4" xfId="23584" xr:uid="{00000000-0005-0000-0000-0000255C0000}"/>
    <cellStyle name="Total 8 2 4 3 4 2" xfId="23585" xr:uid="{00000000-0005-0000-0000-0000265C0000}"/>
    <cellStyle name="Total 8 2 4 3 5" xfId="23586" xr:uid="{00000000-0005-0000-0000-0000275C0000}"/>
    <cellStyle name="Total 8 2 4 3 5 2" xfId="23587" xr:uid="{00000000-0005-0000-0000-0000285C0000}"/>
    <cellStyle name="Total 8 2 4 3 6" xfId="23588" xr:uid="{00000000-0005-0000-0000-0000295C0000}"/>
    <cellStyle name="Total 8 2 4 3 6 2" xfId="23589" xr:uid="{00000000-0005-0000-0000-00002A5C0000}"/>
    <cellStyle name="Total 8 2 4 3 7" xfId="23590" xr:uid="{00000000-0005-0000-0000-00002B5C0000}"/>
    <cellStyle name="Total 8 2 4 3 7 2" xfId="23591" xr:uid="{00000000-0005-0000-0000-00002C5C0000}"/>
    <cellStyle name="Total 8 2 4 3 8" xfId="23592" xr:uid="{00000000-0005-0000-0000-00002D5C0000}"/>
    <cellStyle name="Total 8 2 4 3 8 2" xfId="23593" xr:uid="{00000000-0005-0000-0000-00002E5C0000}"/>
    <cellStyle name="Total 8 2 4 3 9" xfId="23594" xr:uid="{00000000-0005-0000-0000-00002F5C0000}"/>
    <cellStyle name="Total 8 2 4 3 9 2" xfId="23595" xr:uid="{00000000-0005-0000-0000-0000305C0000}"/>
    <cellStyle name="Total 8 2 4 4" xfId="23596" xr:uid="{00000000-0005-0000-0000-0000315C0000}"/>
    <cellStyle name="Total 8 2 4 4 10" xfId="23597" xr:uid="{00000000-0005-0000-0000-0000325C0000}"/>
    <cellStyle name="Total 8 2 4 4 10 2" xfId="23598" xr:uid="{00000000-0005-0000-0000-0000335C0000}"/>
    <cellStyle name="Total 8 2 4 4 11" xfId="23599" xr:uid="{00000000-0005-0000-0000-0000345C0000}"/>
    <cellStyle name="Total 8 2 4 4 11 2" xfId="23600" xr:uid="{00000000-0005-0000-0000-0000355C0000}"/>
    <cellStyle name="Total 8 2 4 4 12" xfId="23601" xr:uid="{00000000-0005-0000-0000-0000365C0000}"/>
    <cellStyle name="Total 8 2 4 4 12 2" xfId="23602" xr:uid="{00000000-0005-0000-0000-0000375C0000}"/>
    <cellStyle name="Total 8 2 4 4 13" xfId="23603" xr:uid="{00000000-0005-0000-0000-0000385C0000}"/>
    <cellStyle name="Total 8 2 4 4 13 2" xfId="23604" xr:uid="{00000000-0005-0000-0000-0000395C0000}"/>
    <cellStyle name="Total 8 2 4 4 14" xfId="23605" xr:uid="{00000000-0005-0000-0000-00003A5C0000}"/>
    <cellStyle name="Total 8 2 4 4 14 2" xfId="23606" xr:uid="{00000000-0005-0000-0000-00003B5C0000}"/>
    <cellStyle name="Total 8 2 4 4 15" xfId="23607" xr:uid="{00000000-0005-0000-0000-00003C5C0000}"/>
    <cellStyle name="Total 8 2 4 4 15 2" xfId="23608" xr:uid="{00000000-0005-0000-0000-00003D5C0000}"/>
    <cellStyle name="Total 8 2 4 4 16" xfId="23609" xr:uid="{00000000-0005-0000-0000-00003E5C0000}"/>
    <cellStyle name="Total 8 2 4 4 2" xfId="23610" xr:uid="{00000000-0005-0000-0000-00003F5C0000}"/>
    <cellStyle name="Total 8 2 4 4 2 2" xfId="23611" xr:uid="{00000000-0005-0000-0000-0000405C0000}"/>
    <cellStyle name="Total 8 2 4 4 3" xfId="23612" xr:uid="{00000000-0005-0000-0000-0000415C0000}"/>
    <cellStyle name="Total 8 2 4 4 3 2" xfId="23613" xr:uid="{00000000-0005-0000-0000-0000425C0000}"/>
    <cellStyle name="Total 8 2 4 4 4" xfId="23614" xr:uid="{00000000-0005-0000-0000-0000435C0000}"/>
    <cellStyle name="Total 8 2 4 4 4 2" xfId="23615" xr:uid="{00000000-0005-0000-0000-0000445C0000}"/>
    <cellStyle name="Total 8 2 4 4 5" xfId="23616" xr:uid="{00000000-0005-0000-0000-0000455C0000}"/>
    <cellStyle name="Total 8 2 4 4 5 2" xfId="23617" xr:uid="{00000000-0005-0000-0000-0000465C0000}"/>
    <cellStyle name="Total 8 2 4 4 6" xfId="23618" xr:uid="{00000000-0005-0000-0000-0000475C0000}"/>
    <cellStyle name="Total 8 2 4 4 6 2" xfId="23619" xr:uid="{00000000-0005-0000-0000-0000485C0000}"/>
    <cellStyle name="Total 8 2 4 4 7" xfId="23620" xr:uid="{00000000-0005-0000-0000-0000495C0000}"/>
    <cellStyle name="Total 8 2 4 4 7 2" xfId="23621" xr:uid="{00000000-0005-0000-0000-00004A5C0000}"/>
    <cellStyle name="Total 8 2 4 4 8" xfId="23622" xr:uid="{00000000-0005-0000-0000-00004B5C0000}"/>
    <cellStyle name="Total 8 2 4 4 8 2" xfId="23623" xr:uid="{00000000-0005-0000-0000-00004C5C0000}"/>
    <cellStyle name="Total 8 2 4 4 9" xfId="23624" xr:uid="{00000000-0005-0000-0000-00004D5C0000}"/>
    <cellStyle name="Total 8 2 4 4 9 2" xfId="23625" xr:uid="{00000000-0005-0000-0000-00004E5C0000}"/>
    <cellStyle name="Total 8 2 4 5" xfId="23626" xr:uid="{00000000-0005-0000-0000-00004F5C0000}"/>
    <cellStyle name="Total 8 2 4 5 10" xfId="23627" xr:uid="{00000000-0005-0000-0000-0000505C0000}"/>
    <cellStyle name="Total 8 2 4 5 10 2" xfId="23628" xr:uid="{00000000-0005-0000-0000-0000515C0000}"/>
    <cellStyle name="Total 8 2 4 5 11" xfId="23629" xr:uid="{00000000-0005-0000-0000-0000525C0000}"/>
    <cellStyle name="Total 8 2 4 5 11 2" xfId="23630" xr:uid="{00000000-0005-0000-0000-0000535C0000}"/>
    <cellStyle name="Total 8 2 4 5 12" xfId="23631" xr:uid="{00000000-0005-0000-0000-0000545C0000}"/>
    <cellStyle name="Total 8 2 4 5 12 2" xfId="23632" xr:uid="{00000000-0005-0000-0000-0000555C0000}"/>
    <cellStyle name="Total 8 2 4 5 13" xfId="23633" xr:uid="{00000000-0005-0000-0000-0000565C0000}"/>
    <cellStyle name="Total 8 2 4 5 13 2" xfId="23634" xr:uid="{00000000-0005-0000-0000-0000575C0000}"/>
    <cellStyle name="Total 8 2 4 5 14" xfId="23635" xr:uid="{00000000-0005-0000-0000-0000585C0000}"/>
    <cellStyle name="Total 8 2 4 5 14 2" xfId="23636" xr:uid="{00000000-0005-0000-0000-0000595C0000}"/>
    <cellStyle name="Total 8 2 4 5 15" xfId="23637" xr:uid="{00000000-0005-0000-0000-00005A5C0000}"/>
    <cellStyle name="Total 8 2 4 5 15 2" xfId="23638" xr:uid="{00000000-0005-0000-0000-00005B5C0000}"/>
    <cellStyle name="Total 8 2 4 5 16" xfId="23639" xr:uid="{00000000-0005-0000-0000-00005C5C0000}"/>
    <cellStyle name="Total 8 2 4 5 2" xfId="23640" xr:uid="{00000000-0005-0000-0000-00005D5C0000}"/>
    <cellStyle name="Total 8 2 4 5 2 2" xfId="23641" xr:uid="{00000000-0005-0000-0000-00005E5C0000}"/>
    <cellStyle name="Total 8 2 4 5 3" xfId="23642" xr:uid="{00000000-0005-0000-0000-00005F5C0000}"/>
    <cellStyle name="Total 8 2 4 5 3 2" xfId="23643" xr:uid="{00000000-0005-0000-0000-0000605C0000}"/>
    <cellStyle name="Total 8 2 4 5 4" xfId="23644" xr:uid="{00000000-0005-0000-0000-0000615C0000}"/>
    <cellStyle name="Total 8 2 4 5 4 2" xfId="23645" xr:uid="{00000000-0005-0000-0000-0000625C0000}"/>
    <cellStyle name="Total 8 2 4 5 5" xfId="23646" xr:uid="{00000000-0005-0000-0000-0000635C0000}"/>
    <cellStyle name="Total 8 2 4 5 5 2" xfId="23647" xr:uid="{00000000-0005-0000-0000-0000645C0000}"/>
    <cellStyle name="Total 8 2 4 5 6" xfId="23648" xr:uid="{00000000-0005-0000-0000-0000655C0000}"/>
    <cellStyle name="Total 8 2 4 5 6 2" xfId="23649" xr:uid="{00000000-0005-0000-0000-0000665C0000}"/>
    <cellStyle name="Total 8 2 4 5 7" xfId="23650" xr:uid="{00000000-0005-0000-0000-0000675C0000}"/>
    <cellStyle name="Total 8 2 4 5 7 2" xfId="23651" xr:uid="{00000000-0005-0000-0000-0000685C0000}"/>
    <cellStyle name="Total 8 2 4 5 8" xfId="23652" xr:uid="{00000000-0005-0000-0000-0000695C0000}"/>
    <cellStyle name="Total 8 2 4 5 8 2" xfId="23653" xr:uid="{00000000-0005-0000-0000-00006A5C0000}"/>
    <cellStyle name="Total 8 2 4 5 9" xfId="23654" xr:uid="{00000000-0005-0000-0000-00006B5C0000}"/>
    <cellStyle name="Total 8 2 4 5 9 2" xfId="23655" xr:uid="{00000000-0005-0000-0000-00006C5C0000}"/>
    <cellStyle name="Total 8 2 4 6" xfId="23656" xr:uid="{00000000-0005-0000-0000-00006D5C0000}"/>
    <cellStyle name="Total 8 2 4 6 10" xfId="23657" xr:uid="{00000000-0005-0000-0000-00006E5C0000}"/>
    <cellStyle name="Total 8 2 4 6 10 2" xfId="23658" xr:uid="{00000000-0005-0000-0000-00006F5C0000}"/>
    <cellStyle name="Total 8 2 4 6 11" xfId="23659" xr:uid="{00000000-0005-0000-0000-0000705C0000}"/>
    <cellStyle name="Total 8 2 4 6 11 2" xfId="23660" xr:uid="{00000000-0005-0000-0000-0000715C0000}"/>
    <cellStyle name="Total 8 2 4 6 12" xfId="23661" xr:uid="{00000000-0005-0000-0000-0000725C0000}"/>
    <cellStyle name="Total 8 2 4 6 12 2" xfId="23662" xr:uid="{00000000-0005-0000-0000-0000735C0000}"/>
    <cellStyle name="Total 8 2 4 6 13" xfId="23663" xr:uid="{00000000-0005-0000-0000-0000745C0000}"/>
    <cellStyle name="Total 8 2 4 6 13 2" xfId="23664" xr:uid="{00000000-0005-0000-0000-0000755C0000}"/>
    <cellStyle name="Total 8 2 4 6 14" xfId="23665" xr:uid="{00000000-0005-0000-0000-0000765C0000}"/>
    <cellStyle name="Total 8 2 4 6 14 2" xfId="23666" xr:uid="{00000000-0005-0000-0000-0000775C0000}"/>
    <cellStyle name="Total 8 2 4 6 15" xfId="23667" xr:uid="{00000000-0005-0000-0000-0000785C0000}"/>
    <cellStyle name="Total 8 2 4 6 2" xfId="23668" xr:uid="{00000000-0005-0000-0000-0000795C0000}"/>
    <cellStyle name="Total 8 2 4 6 2 2" xfId="23669" xr:uid="{00000000-0005-0000-0000-00007A5C0000}"/>
    <cellStyle name="Total 8 2 4 6 3" xfId="23670" xr:uid="{00000000-0005-0000-0000-00007B5C0000}"/>
    <cellStyle name="Total 8 2 4 6 3 2" xfId="23671" xr:uid="{00000000-0005-0000-0000-00007C5C0000}"/>
    <cellStyle name="Total 8 2 4 6 4" xfId="23672" xr:uid="{00000000-0005-0000-0000-00007D5C0000}"/>
    <cellStyle name="Total 8 2 4 6 4 2" xfId="23673" xr:uid="{00000000-0005-0000-0000-00007E5C0000}"/>
    <cellStyle name="Total 8 2 4 6 5" xfId="23674" xr:uid="{00000000-0005-0000-0000-00007F5C0000}"/>
    <cellStyle name="Total 8 2 4 6 5 2" xfId="23675" xr:uid="{00000000-0005-0000-0000-0000805C0000}"/>
    <cellStyle name="Total 8 2 4 6 6" xfId="23676" xr:uid="{00000000-0005-0000-0000-0000815C0000}"/>
    <cellStyle name="Total 8 2 4 6 6 2" xfId="23677" xr:uid="{00000000-0005-0000-0000-0000825C0000}"/>
    <cellStyle name="Total 8 2 4 6 7" xfId="23678" xr:uid="{00000000-0005-0000-0000-0000835C0000}"/>
    <cellStyle name="Total 8 2 4 6 7 2" xfId="23679" xr:uid="{00000000-0005-0000-0000-0000845C0000}"/>
    <cellStyle name="Total 8 2 4 6 8" xfId="23680" xr:uid="{00000000-0005-0000-0000-0000855C0000}"/>
    <cellStyle name="Total 8 2 4 6 8 2" xfId="23681" xr:uid="{00000000-0005-0000-0000-0000865C0000}"/>
    <cellStyle name="Total 8 2 4 6 9" xfId="23682" xr:uid="{00000000-0005-0000-0000-0000875C0000}"/>
    <cellStyle name="Total 8 2 4 6 9 2" xfId="23683" xr:uid="{00000000-0005-0000-0000-0000885C0000}"/>
    <cellStyle name="Total 8 2 4 7" xfId="23684" xr:uid="{00000000-0005-0000-0000-0000895C0000}"/>
    <cellStyle name="Total 8 2 4 7 2" xfId="23685" xr:uid="{00000000-0005-0000-0000-00008A5C0000}"/>
    <cellStyle name="Total 8 2 4 8" xfId="23686" xr:uid="{00000000-0005-0000-0000-00008B5C0000}"/>
    <cellStyle name="Total 8 2 4 8 2" xfId="23687" xr:uid="{00000000-0005-0000-0000-00008C5C0000}"/>
    <cellStyle name="Total 8 2 4 9" xfId="23688" xr:uid="{00000000-0005-0000-0000-00008D5C0000}"/>
    <cellStyle name="Total 8 2 4 9 2" xfId="23689" xr:uid="{00000000-0005-0000-0000-00008E5C0000}"/>
    <cellStyle name="Total 8 2 5" xfId="23690" xr:uid="{00000000-0005-0000-0000-00008F5C0000}"/>
    <cellStyle name="Total 8 2 5 10" xfId="23691" xr:uid="{00000000-0005-0000-0000-0000905C0000}"/>
    <cellStyle name="Total 8 2 5 10 2" xfId="23692" xr:uid="{00000000-0005-0000-0000-0000915C0000}"/>
    <cellStyle name="Total 8 2 5 11" xfId="23693" xr:uid="{00000000-0005-0000-0000-0000925C0000}"/>
    <cellStyle name="Total 8 2 5 11 2" xfId="23694" xr:uid="{00000000-0005-0000-0000-0000935C0000}"/>
    <cellStyle name="Total 8 2 5 12" xfId="23695" xr:uid="{00000000-0005-0000-0000-0000945C0000}"/>
    <cellStyle name="Total 8 2 5 12 2" xfId="23696" xr:uid="{00000000-0005-0000-0000-0000955C0000}"/>
    <cellStyle name="Total 8 2 5 13" xfId="23697" xr:uid="{00000000-0005-0000-0000-0000965C0000}"/>
    <cellStyle name="Total 8 2 5 13 2" xfId="23698" xr:uid="{00000000-0005-0000-0000-0000975C0000}"/>
    <cellStyle name="Total 8 2 5 14" xfId="23699" xr:uid="{00000000-0005-0000-0000-0000985C0000}"/>
    <cellStyle name="Total 8 2 5 14 2" xfId="23700" xr:uid="{00000000-0005-0000-0000-0000995C0000}"/>
    <cellStyle name="Total 8 2 5 15" xfId="23701" xr:uid="{00000000-0005-0000-0000-00009A5C0000}"/>
    <cellStyle name="Total 8 2 5 15 2" xfId="23702" xr:uid="{00000000-0005-0000-0000-00009B5C0000}"/>
    <cellStyle name="Total 8 2 5 16" xfId="23703" xr:uid="{00000000-0005-0000-0000-00009C5C0000}"/>
    <cellStyle name="Total 8 2 5 16 2" xfId="23704" xr:uid="{00000000-0005-0000-0000-00009D5C0000}"/>
    <cellStyle name="Total 8 2 5 17" xfId="23705" xr:uid="{00000000-0005-0000-0000-00009E5C0000}"/>
    <cellStyle name="Total 8 2 5 17 2" xfId="23706" xr:uid="{00000000-0005-0000-0000-00009F5C0000}"/>
    <cellStyle name="Total 8 2 5 18" xfId="23707" xr:uid="{00000000-0005-0000-0000-0000A05C0000}"/>
    <cellStyle name="Total 8 2 5 18 2" xfId="23708" xr:uid="{00000000-0005-0000-0000-0000A15C0000}"/>
    <cellStyle name="Total 8 2 5 19" xfId="23709" xr:uid="{00000000-0005-0000-0000-0000A25C0000}"/>
    <cellStyle name="Total 8 2 5 2" xfId="23710" xr:uid="{00000000-0005-0000-0000-0000A35C0000}"/>
    <cellStyle name="Total 8 2 5 2 10" xfId="23711" xr:uid="{00000000-0005-0000-0000-0000A45C0000}"/>
    <cellStyle name="Total 8 2 5 2 10 2" xfId="23712" xr:uid="{00000000-0005-0000-0000-0000A55C0000}"/>
    <cellStyle name="Total 8 2 5 2 11" xfId="23713" xr:uid="{00000000-0005-0000-0000-0000A65C0000}"/>
    <cellStyle name="Total 8 2 5 2 11 2" xfId="23714" xr:uid="{00000000-0005-0000-0000-0000A75C0000}"/>
    <cellStyle name="Total 8 2 5 2 12" xfId="23715" xr:uid="{00000000-0005-0000-0000-0000A85C0000}"/>
    <cellStyle name="Total 8 2 5 2 12 2" xfId="23716" xr:uid="{00000000-0005-0000-0000-0000A95C0000}"/>
    <cellStyle name="Total 8 2 5 2 13" xfId="23717" xr:uid="{00000000-0005-0000-0000-0000AA5C0000}"/>
    <cellStyle name="Total 8 2 5 2 13 2" xfId="23718" xr:uid="{00000000-0005-0000-0000-0000AB5C0000}"/>
    <cellStyle name="Total 8 2 5 2 14" xfId="23719" xr:uid="{00000000-0005-0000-0000-0000AC5C0000}"/>
    <cellStyle name="Total 8 2 5 2 14 2" xfId="23720" xr:uid="{00000000-0005-0000-0000-0000AD5C0000}"/>
    <cellStyle name="Total 8 2 5 2 15" xfId="23721" xr:uid="{00000000-0005-0000-0000-0000AE5C0000}"/>
    <cellStyle name="Total 8 2 5 2 15 2" xfId="23722" xr:uid="{00000000-0005-0000-0000-0000AF5C0000}"/>
    <cellStyle name="Total 8 2 5 2 16" xfId="23723" xr:uid="{00000000-0005-0000-0000-0000B05C0000}"/>
    <cellStyle name="Total 8 2 5 2 16 2" xfId="23724" xr:uid="{00000000-0005-0000-0000-0000B15C0000}"/>
    <cellStyle name="Total 8 2 5 2 17" xfId="23725" xr:uid="{00000000-0005-0000-0000-0000B25C0000}"/>
    <cellStyle name="Total 8 2 5 2 17 2" xfId="23726" xr:uid="{00000000-0005-0000-0000-0000B35C0000}"/>
    <cellStyle name="Total 8 2 5 2 18" xfId="23727" xr:uid="{00000000-0005-0000-0000-0000B45C0000}"/>
    <cellStyle name="Total 8 2 5 2 2" xfId="23728" xr:uid="{00000000-0005-0000-0000-0000B55C0000}"/>
    <cellStyle name="Total 8 2 5 2 2 2" xfId="23729" xr:uid="{00000000-0005-0000-0000-0000B65C0000}"/>
    <cellStyle name="Total 8 2 5 2 3" xfId="23730" xr:uid="{00000000-0005-0000-0000-0000B75C0000}"/>
    <cellStyle name="Total 8 2 5 2 3 2" xfId="23731" xr:uid="{00000000-0005-0000-0000-0000B85C0000}"/>
    <cellStyle name="Total 8 2 5 2 4" xfId="23732" xr:uid="{00000000-0005-0000-0000-0000B95C0000}"/>
    <cellStyle name="Total 8 2 5 2 4 2" xfId="23733" xr:uid="{00000000-0005-0000-0000-0000BA5C0000}"/>
    <cellStyle name="Total 8 2 5 2 5" xfId="23734" xr:uid="{00000000-0005-0000-0000-0000BB5C0000}"/>
    <cellStyle name="Total 8 2 5 2 5 2" xfId="23735" xr:uid="{00000000-0005-0000-0000-0000BC5C0000}"/>
    <cellStyle name="Total 8 2 5 2 6" xfId="23736" xr:uid="{00000000-0005-0000-0000-0000BD5C0000}"/>
    <cellStyle name="Total 8 2 5 2 6 2" xfId="23737" xr:uid="{00000000-0005-0000-0000-0000BE5C0000}"/>
    <cellStyle name="Total 8 2 5 2 7" xfId="23738" xr:uid="{00000000-0005-0000-0000-0000BF5C0000}"/>
    <cellStyle name="Total 8 2 5 2 7 2" xfId="23739" xr:uid="{00000000-0005-0000-0000-0000C05C0000}"/>
    <cellStyle name="Total 8 2 5 2 8" xfId="23740" xr:uid="{00000000-0005-0000-0000-0000C15C0000}"/>
    <cellStyle name="Total 8 2 5 2 8 2" xfId="23741" xr:uid="{00000000-0005-0000-0000-0000C25C0000}"/>
    <cellStyle name="Total 8 2 5 2 9" xfId="23742" xr:uid="{00000000-0005-0000-0000-0000C35C0000}"/>
    <cellStyle name="Total 8 2 5 2 9 2" xfId="23743" xr:uid="{00000000-0005-0000-0000-0000C45C0000}"/>
    <cellStyle name="Total 8 2 5 3" xfId="23744" xr:uid="{00000000-0005-0000-0000-0000C55C0000}"/>
    <cellStyle name="Total 8 2 5 3 10" xfId="23745" xr:uid="{00000000-0005-0000-0000-0000C65C0000}"/>
    <cellStyle name="Total 8 2 5 3 10 2" xfId="23746" xr:uid="{00000000-0005-0000-0000-0000C75C0000}"/>
    <cellStyle name="Total 8 2 5 3 11" xfId="23747" xr:uid="{00000000-0005-0000-0000-0000C85C0000}"/>
    <cellStyle name="Total 8 2 5 3 11 2" xfId="23748" xr:uid="{00000000-0005-0000-0000-0000C95C0000}"/>
    <cellStyle name="Total 8 2 5 3 12" xfId="23749" xr:uid="{00000000-0005-0000-0000-0000CA5C0000}"/>
    <cellStyle name="Total 8 2 5 3 12 2" xfId="23750" xr:uid="{00000000-0005-0000-0000-0000CB5C0000}"/>
    <cellStyle name="Total 8 2 5 3 13" xfId="23751" xr:uid="{00000000-0005-0000-0000-0000CC5C0000}"/>
    <cellStyle name="Total 8 2 5 3 13 2" xfId="23752" xr:uid="{00000000-0005-0000-0000-0000CD5C0000}"/>
    <cellStyle name="Total 8 2 5 3 14" xfId="23753" xr:uid="{00000000-0005-0000-0000-0000CE5C0000}"/>
    <cellStyle name="Total 8 2 5 3 14 2" xfId="23754" xr:uid="{00000000-0005-0000-0000-0000CF5C0000}"/>
    <cellStyle name="Total 8 2 5 3 15" xfId="23755" xr:uid="{00000000-0005-0000-0000-0000D05C0000}"/>
    <cellStyle name="Total 8 2 5 3 15 2" xfId="23756" xr:uid="{00000000-0005-0000-0000-0000D15C0000}"/>
    <cellStyle name="Total 8 2 5 3 16" xfId="23757" xr:uid="{00000000-0005-0000-0000-0000D25C0000}"/>
    <cellStyle name="Total 8 2 5 3 2" xfId="23758" xr:uid="{00000000-0005-0000-0000-0000D35C0000}"/>
    <cellStyle name="Total 8 2 5 3 2 2" xfId="23759" xr:uid="{00000000-0005-0000-0000-0000D45C0000}"/>
    <cellStyle name="Total 8 2 5 3 3" xfId="23760" xr:uid="{00000000-0005-0000-0000-0000D55C0000}"/>
    <cellStyle name="Total 8 2 5 3 3 2" xfId="23761" xr:uid="{00000000-0005-0000-0000-0000D65C0000}"/>
    <cellStyle name="Total 8 2 5 3 4" xfId="23762" xr:uid="{00000000-0005-0000-0000-0000D75C0000}"/>
    <cellStyle name="Total 8 2 5 3 4 2" xfId="23763" xr:uid="{00000000-0005-0000-0000-0000D85C0000}"/>
    <cellStyle name="Total 8 2 5 3 5" xfId="23764" xr:uid="{00000000-0005-0000-0000-0000D95C0000}"/>
    <cellStyle name="Total 8 2 5 3 5 2" xfId="23765" xr:uid="{00000000-0005-0000-0000-0000DA5C0000}"/>
    <cellStyle name="Total 8 2 5 3 6" xfId="23766" xr:uid="{00000000-0005-0000-0000-0000DB5C0000}"/>
    <cellStyle name="Total 8 2 5 3 6 2" xfId="23767" xr:uid="{00000000-0005-0000-0000-0000DC5C0000}"/>
    <cellStyle name="Total 8 2 5 3 7" xfId="23768" xr:uid="{00000000-0005-0000-0000-0000DD5C0000}"/>
    <cellStyle name="Total 8 2 5 3 7 2" xfId="23769" xr:uid="{00000000-0005-0000-0000-0000DE5C0000}"/>
    <cellStyle name="Total 8 2 5 3 8" xfId="23770" xr:uid="{00000000-0005-0000-0000-0000DF5C0000}"/>
    <cellStyle name="Total 8 2 5 3 8 2" xfId="23771" xr:uid="{00000000-0005-0000-0000-0000E05C0000}"/>
    <cellStyle name="Total 8 2 5 3 9" xfId="23772" xr:uid="{00000000-0005-0000-0000-0000E15C0000}"/>
    <cellStyle name="Total 8 2 5 3 9 2" xfId="23773" xr:uid="{00000000-0005-0000-0000-0000E25C0000}"/>
    <cellStyle name="Total 8 2 5 4" xfId="23774" xr:uid="{00000000-0005-0000-0000-0000E35C0000}"/>
    <cellStyle name="Total 8 2 5 4 10" xfId="23775" xr:uid="{00000000-0005-0000-0000-0000E45C0000}"/>
    <cellStyle name="Total 8 2 5 4 10 2" xfId="23776" xr:uid="{00000000-0005-0000-0000-0000E55C0000}"/>
    <cellStyle name="Total 8 2 5 4 11" xfId="23777" xr:uid="{00000000-0005-0000-0000-0000E65C0000}"/>
    <cellStyle name="Total 8 2 5 4 11 2" xfId="23778" xr:uid="{00000000-0005-0000-0000-0000E75C0000}"/>
    <cellStyle name="Total 8 2 5 4 12" xfId="23779" xr:uid="{00000000-0005-0000-0000-0000E85C0000}"/>
    <cellStyle name="Total 8 2 5 4 12 2" xfId="23780" xr:uid="{00000000-0005-0000-0000-0000E95C0000}"/>
    <cellStyle name="Total 8 2 5 4 13" xfId="23781" xr:uid="{00000000-0005-0000-0000-0000EA5C0000}"/>
    <cellStyle name="Total 8 2 5 4 13 2" xfId="23782" xr:uid="{00000000-0005-0000-0000-0000EB5C0000}"/>
    <cellStyle name="Total 8 2 5 4 14" xfId="23783" xr:uid="{00000000-0005-0000-0000-0000EC5C0000}"/>
    <cellStyle name="Total 8 2 5 4 14 2" xfId="23784" xr:uid="{00000000-0005-0000-0000-0000ED5C0000}"/>
    <cellStyle name="Total 8 2 5 4 15" xfId="23785" xr:uid="{00000000-0005-0000-0000-0000EE5C0000}"/>
    <cellStyle name="Total 8 2 5 4 15 2" xfId="23786" xr:uid="{00000000-0005-0000-0000-0000EF5C0000}"/>
    <cellStyle name="Total 8 2 5 4 16" xfId="23787" xr:uid="{00000000-0005-0000-0000-0000F05C0000}"/>
    <cellStyle name="Total 8 2 5 4 2" xfId="23788" xr:uid="{00000000-0005-0000-0000-0000F15C0000}"/>
    <cellStyle name="Total 8 2 5 4 2 2" xfId="23789" xr:uid="{00000000-0005-0000-0000-0000F25C0000}"/>
    <cellStyle name="Total 8 2 5 4 3" xfId="23790" xr:uid="{00000000-0005-0000-0000-0000F35C0000}"/>
    <cellStyle name="Total 8 2 5 4 3 2" xfId="23791" xr:uid="{00000000-0005-0000-0000-0000F45C0000}"/>
    <cellStyle name="Total 8 2 5 4 4" xfId="23792" xr:uid="{00000000-0005-0000-0000-0000F55C0000}"/>
    <cellStyle name="Total 8 2 5 4 4 2" xfId="23793" xr:uid="{00000000-0005-0000-0000-0000F65C0000}"/>
    <cellStyle name="Total 8 2 5 4 5" xfId="23794" xr:uid="{00000000-0005-0000-0000-0000F75C0000}"/>
    <cellStyle name="Total 8 2 5 4 5 2" xfId="23795" xr:uid="{00000000-0005-0000-0000-0000F85C0000}"/>
    <cellStyle name="Total 8 2 5 4 6" xfId="23796" xr:uid="{00000000-0005-0000-0000-0000F95C0000}"/>
    <cellStyle name="Total 8 2 5 4 6 2" xfId="23797" xr:uid="{00000000-0005-0000-0000-0000FA5C0000}"/>
    <cellStyle name="Total 8 2 5 4 7" xfId="23798" xr:uid="{00000000-0005-0000-0000-0000FB5C0000}"/>
    <cellStyle name="Total 8 2 5 4 7 2" xfId="23799" xr:uid="{00000000-0005-0000-0000-0000FC5C0000}"/>
    <cellStyle name="Total 8 2 5 4 8" xfId="23800" xr:uid="{00000000-0005-0000-0000-0000FD5C0000}"/>
    <cellStyle name="Total 8 2 5 4 8 2" xfId="23801" xr:uid="{00000000-0005-0000-0000-0000FE5C0000}"/>
    <cellStyle name="Total 8 2 5 4 9" xfId="23802" xr:uid="{00000000-0005-0000-0000-0000FF5C0000}"/>
    <cellStyle name="Total 8 2 5 4 9 2" xfId="23803" xr:uid="{00000000-0005-0000-0000-0000005D0000}"/>
    <cellStyle name="Total 8 2 5 5" xfId="23804" xr:uid="{00000000-0005-0000-0000-0000015D0000}"/>
    <cellStyle name="Total 8 2 5 5 10" xfId="23805" xr:uid="{00000000-0005-0000-0000-0000025D0000}"/>
    <cellStyle name="Total 8 2 5 5 10 2" xfId="23806" xr:uid="{00000000-0005-0000-0000-0000035D0000}"/>
    <cellStyle name="Total 8 2 5 5 11" xfId="23807" xr:uid="{00000000-0005-0000-0000-0000045D0000}"/>
    <cellStyle name="Total 8 2 5 5 11 2" xfId="23808" xr:uid="{00000000-0005-0000-0000-0000055D0000}"/>
    <cellStyle name="Total 8 2 5 5 12" xfId="23809" xr:uid="{00000000-0005-0000-0000-0000065D0000}"/>
    <cellStyle name="Total 8 2 5 5 12 2" xfId="23810" xr:uid="{00000000-0005-0000-0000-0000075D0000}"/>
    <cellStyle name="Total 8 2 5 5 13" xfId="23811" xr:uid="{00000000-0005-0000-0000-0000085D0000}"/>
    <cellStyle name="Total 8 2 5 5 13 2" xfId="23812" xr:uid="{00000000-0005-0000-0000-0000095D0000}"/>
    <cellStyle name="Total 8 2 5 5 14" xfId="23813" xr:uid="{00000000-0005-0000-0000-00000A5D0000}"/>
    <cellStyle name="Total 8 2 5 5 14 2" xfId="23814" xr:uid="{00000000-0005-0000-0000-00000B5D0000}"/>
    <cellStyle name="Total 8 2 5 5 15" xfId="23815" xr:uid="{00000000-0005-0000-0000-00000C5D0000}"/>
    <cellStyle name="Total 8 2 5 5 2" xfId="23816" xr:uid="{00000000-0005-0000-0000-00000D5D0000}"/>
    <cellStyle name="Total 8 2 5 5 2 2" xfId="23817" xr:uid="{00000000-0005-0000-0000-00000E5D0000}"/>
    <cellStyle name="Total 8 2 5 5 3" xfId="23818" xr:uid="{00000000-0005-0000-0000-00000F5D0000}"/>
    <cellStyle name="Total 8 2 5 5 3 2" xfId="23819" xr:uid="{00000000-0005-0000-0000-0000105D0000}"/>
    <cellStyle name="Total 8 2 5 5 4" xfId="23820" xr:uid="{00000000-0005-0000-0000-0000115D0000}"/>
    <cellStyle name="Total 8 2 5 5 4 2" xfId="23821" xr:uid="{00000000-0005-0000-0000-0000125D0000}"/>
    <cellStyle name="Total 8 2 5 5 5" xfId="23822" xr:uid="{00000000-0005-0000-0000-0000135D0000}"/>
    <cellStyle name="Total 8 2 5 5 5 2" xfId="23823" xr:uid="{00000000-0005-0000-0000-0000145D0000}"/>
    <cellStyle name="Total 8 2 5 5 6" xfId="23824" xr:uid="{00000000-0005-0000-0000-0000155D0000}"/>
    <cellStyle name="Total 8 2 5 5 6 2" xfId="23825" xr:uid="{00000000-0005-0000-0000-0000165D0000}"/>
    <cellStyle name="Total 8 2 5 5 7" xfId="23826" xr:uid="{00000000-0005-0000-0000-0000175D0000}"/>
    <cellStyle name="Total 8 2 5 5 7 2" xfId="23827" xr:uid="{00000000-0005-0000-0000-0000185D0000}"/>
    <cellStyle name="Total 8 2 5 5 8" xfId="23828" xr:uid="{00000000-0005-0000-0000-0000195D0000}"/>
    <cellStyle name="Total 8 2 5 5 8 2" xfId="23829" xr:uid="{00000000-0005-0000-0000-00001A5D0000}"/>
    <cellStyle name="Total 8 2 5 5 9" xfId="23830" xr:uid="{00000000-0005-0000-0000-00001B5D0000}"/>
    <cellStyle name="Total 8 2 5 5 9 2" xfId="23831" xr:uid="{00000000-0005-0000-0000-00001C5D0000}"/>
    <cellStyle name="Total 8 2 5 6" xfId="23832" xr:uid="{00000000-0005-0000-0000-00001D5D0000}"/>
    <cellStyle name="Total 8 2 5 6 2" xfId="23833" xr:uid="{00000000-0005-0000-0000-00001E5D0000}"/>
    <cellStyle name="Total 8 2 5 7" xfId="23834" xr:uid="{00000000-0005-0000-0000-00001F5D0000}"/>
    <cellStyle name="Total 8 2 5 7 2" xfId="23835" xr:uid="{00000000-0005-0000-0000-0000205D0000}"/>
    <cellStyle name="Total 8 2 5 8" xfId="23836" xr:uid="{00000000-0005-0000-0000-0000215D0000}"/>
    <cellStyle name="Total 8 2 5 8 2" xfId="23837" xr:uid="{00000000-0005-0000-0000-0000225D0000}"/>
    <cellStyle name="Total 8 2 5 9" xfId="23838" xr:uid="{00000000-0005-0000-0000-0000235D0000}"/>
    <cellStyle name="Total 8 2 5 9 2" xfId="23839" xr:uid="{00000000-0005-0000-0000-0000245D0000}"/>
    <cellStyle name="Total 8 2 6" xfId="23840" xr:uid="{00000000-0005-0000-0000-0000255D0000}"/>
    <cellStyle name="Total 8 2 6 10" xfId="23841" xr:uid="{00000000-0005-0000-0000-0000265D0000}"/>
    <cellStyle name="Total 8 2 6 10 2" xfId="23842" xr:uid="{00000000-0005-0000-0000-0000275D0000}"/>
    <cellStyle name="Total 8 2 6 11" xfId="23843" xr:uid="{00000000-0005-0000-0000-0000285D0000}"/>
    <cellStyle name="Total 8 2 6 11 2" xfId="23844" xr:uid="{00000000-0005-0000-0000-0000295D0000}"/>
    <cellStyle name="Total 8 2 6 12" xfId="23845" xr:uid="{00000000-0005-0000-0000-00002A5D0000}"/>
    <cellStyle name="Total 8 2 6 12 2" xfId="23846" xr:uid="{00000000-0005-0000-0000-00002B5D0000}"/>
    <cellStyle name="Total 8 2 6 13" xfId="23847" xr:uid="{00000000-0005-0000-0000-00002C5D0000}"/>
    <cellStyle name="Total 8 2 6 13 2" xfId="23848" xr:uid="{00000000-0005-0000-0000-00002D5D0000}"/>
    <cellStyle name="Total 8 2 6 14" xfId="23849" xr:uid="{00000000-0005-0000-0000-00002E5D0000}"/>
    <cellStyle name="Total 8 2 6 14 2" xfId="23850" xr:uid="{00000000-0005-0000-0000-00002F5D0000}"/>
    <cellStyle name="Total 8 2 6 15" xfId="23851" xr:uid="{00000000-0005-0000-0000-0000305D0000}"/>
    <cellStyle name="Total 8 2 6 15 2" xfId="23852" xr:uid="{00000000-0005-0000-0000-0000315D0000}"/>
    <cellStyle name="Total 8 2 6 16" xfId="23853" xr:uid="{00000000-0005-0000-0000-0000325D0000}"/>
    <cellStyle name="Total 8 2 6 16 2" xfId="23854" xr:uid="{00000000-0005-0000-0000-0000335D0000}"/>
    <cellStyle name="Total 8 2 6 17" xfId="23855" xr:uid="{00000000-0005-0000-0000-0000345D0000}"/>
    <cellStyle name="Total 8 2 6 17 2" xfId="23856" xr:uid="{00000000-0005-0000-0000-0000355D0000}"/>
    <cellStyle name="Total 8 2 6 18" xfId="23857" xr:uid="{00000000-0005-0000-0000-0000365D0000}"/>
    <cellStyle name="Total 8 2 6 18 2" xfId="23858" xr:uid="{00000000-0005-0000-0000-0000375D0000}"/>
    <cellStyle name="Total 8 2 6 19" xfId="23859" xr:uid="{00000000-0005-0000-0000-0000385D0000}"/>
    <cellStyle name="Total 8 2 6 2" xfId="23860" xr:uid="{00000000-0005-0000-0000-0000395D0000}"/>
    <cellStyle name="Total 8 2 6 2 10" xfId="23861" xr:uid="{00000000-0005-0000-0000-00003A5D0000}"/>
    <cellStyle name="Total 8 2 6 2 10 2" xfId="23862" xr:uid="{00000000-0005-0000-0000-00003B5D0000}"/>
    <cellStyle name="Total 8 2 6 2 11" xfId="23863" xr:uid="{00000000-0005-0000-0000-00003C5D0000}"/>
    <cellStyle name="Total 8 2 6 2 11 2" xfId="23864" xr:uid="{00000000-0005-0000-0000-00003D5D0000}"/>
    <cellStyle name="Total 8 2 6 2 12" xfId="23865" xr:uid="{00000000-0005-0000-0000-00003E5D0000}"/>
    <cellStyle name="Total 8 2 6 2 12 2" xfId="23866" xr:uid="{00000000-0005-0000-0000-00003F5D0000}"/>
    <cellStyle name="Total 8 2 6 2 13" xfId="23867" xr:uid="{00000000-0005-0000-0000-0000405D0000}"/>
    <cellStyle name="Total 8 2 6 2 13 2" xfId="23868" xr:uid="{00000000-0005-0000-0000-0000415D0000}"/>
    <cellStyle name="Total 8 2 6 2 14" xfId="23869" xr:uid="{00000000-0005-0000-0000-0000425D0000}"/>
    <cellStyle name="Total 8 2 6 2 14 2" xfId="23870" xr:uid="{00000000-0005-0000-0000-0000435D0000}"/>
    <cellStyle name="Total 8 2 6 2 15" xfId="23871" xr:uid="{00000000-0005-0000-0000-0000445D0000}"/>
    <cellStyle name="Total 8 2 6 2 15 2" xfId="23872" xr:uid="{00000000-0005-0000-0000-0000455D0000}"/>
    <cellStyle name="Total 8 2 6 2 16" xfId="23873" xr:uid="{00000000-0005-0000-0000-0000465D0000}"/>
    <cellStyle name="Total 8 2 6 2 16 2" xfId="23874" xr:uid="{00000000-0005-0000-0000-0000475D0000}"/>
    <cellStyle name="Total 8 2 6 2 17" xfId="23875" xr:uid="{00000000-0005-0000-0000-0000485D0000}"/>
    <cellStyle name="Total 8 2 6 2 17 2" xfId="23876" xr:uid="{00000000-0005-0000-0000-0000495D0000}"/>
    <cellStyle name="Total 8 2 6 2 18" xfId="23877" xr:uid="{00000000-0005-0000-0000-00004A5D0000}"/>
    <cellStyle name="Total 8 2 6 2 2" xfId="23878" xr:uid="{00000000-0005-0000-0000-00004B5D0000}"/>
    <cellStyle name="Total 8 2 6 2 2 2" xfId="23879" xr:uid="{00000000-0005-0000-0000-00004C5D0000}"/>
    <cellStyle name="Total 8 2 6 2 3" xfId="23880" xr:uid="{00000000-0005-0000-0000-00004D5D0000}"/>
    <cellStyle name="Total 8 2 6 2 3 2" xfId="23881" xr:uid="{00000000-0005-0000-0000-00004E5D0000}"/>
    <cellStyle name="Total 8 2 6 2 4" xfId="23882" xr:uid="{00000000-0005-0000-0000-00004F5D0000}"/>
    <cellStyle name="Total 8 2 6 2 4 2" xfId="23883" xr:uid="{00000000-0005-0000-0000-0000505D0000}"/>
    <cellStyle name="Total 8 2 6 2 5" xfId="23884" xr:uid="{00000000-0005-0000-0000-0000515D0000}"/>
    <cellStyle name="Total 8 2 6 2 5 2" xfId="23885" xr:uid="{00000000-0005-0000-0000-0000525D0000}"/>
    <cellStyle name="Total 8 2 6 2 6" xfId="23886" xr:uid="{00000000-0005-0000-0000-0000535D0000}"/>
    <cellStyle name="Total 8 2 6 2 6 2" xfId="23887" xr:uid="{00000000-0005-0000-0000-0000545D0000}"/>
    <cellStyle name="Total 8 2 6 2 7" xfId="23888" xr:uid="{00000000-0005-0000-0000-0000555D0000}"/>
    <cellStyle name="Total 8 2 6 2 7 2" xfId="23889" xr:uid="{00000000-0005-0000-0000-0000565D0000}"/>
    <cellStyle name="Total 8 2 6 2 8" xfId="23890" xr:uid="{00000000-0005-0000-0000-0000575D0000}"/>
    <cellStyle name="Total 8 2 6 2 8 2" xfId="23891" xr:uid="{00000000-0005-0000-0000-0000585D0000}"/>
    <cellStyle name="Total 8 2 6 2 9" xfId="23892" xr:uid="{00000000-0005-0000-0000-0000595D0000}"/>
    <cellStyle name="Total 8 2 6 2 9 2" xfId="23893" xr:uid="{00000000-0005-0000-0000-00005A5D0000}"/>
    <cellStyle name="Total 8 2 6 3" xfId="23894" xr:uid="{00000000-0005-0000-0000-00005B5D0000}"/>
    <cellStyle name="Total 8 2 6 3 10" xfId="23895" xr:uid="{00000000-0005-0000-0000-00005C5D0000}"/>
    <cellStyle name="Total 8 2 6 3 10 2" xfId="23896" xr:uid="{00000000-0005-0000-0000-00005D5D0000}"/>
    <cellStyle name="Total 8 2 6 3 11" xfId="23897" xr:uid="{00000000-0005-0000-0000-00005E5D0000}"/>
    <cellStyle name="Total 8 2 6 3 11 2" xfId="23898" xr:uid="{00000000-0005-0000-0000-00005F5D0000}"/>
    <cellStyle name="Total 8 2 6 3 12" xfId="23899" xr:uid="{00000000-0005-0000-0000-0000605D0000}"/>
    <cellStyle name="Total 8 2 6 3 12 2" xfId="23900" xr:uid="{00000000-0005-0000-0000-0000615D0000}"/>
    <cellStyle name="Total 8 2 6 3 13" xfId="23901" xr:uid="{00000000-0005-0000-0000-0000625D0000}"/>
    <cellStyle name="Total 8 2 6 3 13 2" xfId="23902" xr:uid="{00000000-0005-0000-0000-0000635D0000}"/>
    <cellStyle name="Total 8 2 6 3 14" xfId="23903" xr:uid="{00000000-0005-0000-0000-0000645D0000}"/>
    <cellStyle name="Total 8 2 6 3 14 2" xfId="23904" xr:uid="{00000000-0005-0000-0000-0000655D0000}"/>
    <cellStyle name="Total 8 2 6 3 15" xfId="23905" xr:uid="{00000000-0005-0000-0000-0000665D0000}"/>
    <cellStyle name="Total 8 2 6 3 15 2" xfId="23906" xr:uid="{00000000-0005-0000-0000-0000675D0000}"/>
    <cellStyle name="Total 8 2 6 3 16" xfId="23907" xr:uid="{00000000-0005-0000-0000-0000685D0000}"/>
    <cellStyle name="Total 8 2 6 3 2" xfId="23908" xr:uid="{00000000-0005-0000-0000-0000695D0000}"/>
    <cellStyle name="Total 8 2 6 3 2 2" xfId="23909" xr:uid="{00000000-0005-0000-0000-00006A5D0000}"/>
    <cellStyle name="Total 8 2 6 3 3" xfId="23910" xr:uid="{00000000-0005-0000-0000-00006B5D0000}"/>
    <cellStyle name="Total 8 2 6 3 3 2" xfId="23911" xr:uid="{00000000-0005-0000-0000-00006C5D0000}"/>
    <cellStyle name="Total 8 2 6 3 4" xfId="23912" xr:uid="{00000000-0005-0000-0000-00006D5D0000}"/>
    <cellStyle name="Total 8 2 6 3 4 2" xfId="23913" xr:uid="{00000000-0005-0000-0000-00006E5D0000}"/>
    <cellStyle name="Total 8 2 6 3 5" xfId="23914" xr:uid="{00000000-0005-0000-0000-00006F5D0000}"/>
    <cellStyle name="Total 8 2 6 3 5 2" xfId="23915" xr:uid="{00000000-0005-0000-0000-0000705D0000}"/>
    <cellStyle name="Total 8 2 6 3 6" xfId="23916" xr:uid="{00000000-0005-0000-0000-0000715D0000}"/>
    <cellStyle name="Total 8 2 6 3 6 2" xfId="23917" xr:uid="{00000000-0005-0000-0000-0000725D0000}"/>
    <cellStyle name="Total 8 2 6 3 7" xfId="23918" xr:uid="{00000000-0005-0000-0000-0000735D0000}"/>
    <cellStyle name="Total 8 2 6 3 7 2" xfId="23919" xr:uid="{00000000-0005-0000-0000-0000745D0000}"/>
    <cellStyle name="Total 8 2 6 3 8" xfId="23920" xr:uid="{00000000-0005-0000-0000-0000755D0000}"/>
    <cellStyle name="Total 8 2 6 3 8 2" xfId="23921" xr:uid="{00000000-0005-0000-0000-0000765D0000}"/>
    <cellStyle name="Total 8 2 6 3 9" xfId="23922" xr:uid="{00000000-0005-0000-0000-0000775D0000}"/>
    <cellStyle name="Total 8 2 6 3 9 2" xfId="23923" xr:uid="{00000000-0005-0000-0000-0000785D0000}"/>
    <cellStyle name="Total 8 2 6 4" xfId="23924" xr:uid="{00000000-0005-0000-0000-0000795D0000}"/>
    <cellStyle name="Total 8 2 6 4 10" xfId="23925" xr:uid="{00000000-0005-0000-0000-00007A5D0000}"/>
    <cellStyle name="Total 8 2 6 4 10 2" xfId="23926" xr:uid="{00000000-0005-0000-0000-00007B5D0000}"/>
    <cellStyle name="Total 8 2 6 4 11" xfId="23927" xr:uid="{00000000-0005-0000-0000-00007C5D0000}"/>
    <cellStyle name="Total 8 2 6 4 11 2" xfId="23928" xr:uid="{00000000-0005-0000-0000-00007D5D0000}"/>
    <cellStyle name="Total 8 2 6 4 12" xfId="23929" xr:uid="{00000000-0005-0000-0000-00007E5D0000}"/>
    <cellStyle name="Total 8 2 6 4 12 2" xfId="23930" xr:uid="{00000000-0005-0000-0000-00007F5D0000}"/>
    <cellStyle name="Total 8 2 6 4 13" xfId="23931" xr:uid="{00000000-0005-0000-0000-0000805D0000}"/>
    <cellStyle name="Total 8 2 6 4 13 2" xfId="23932" xr:uid="{00000000-0005-0000-0000-0000815D0000}"/>
    <cellStyle name="Total 8 2 6 4 14" xfId="23933" xr:uid="{00000000-0005-0000-0000-0000825D0000}"/>
    <cellStyle name="Total 8 2 6 4 14 2" xfId="23934" xr:uid="{00000000-0005-0000-0000-0000835D0000}"/>
    <cellStyle name="Total 8 2 6 4 15" xfId="23935" xr:uid="{00000000-0005-0000-0000-0000845D0000}"/>
    <cellStyle name="Total 8 2 6 4 15 2" xfId="23936" xr:uid="{00000000-0005-0000-0000-0000855D0000}"/>
    <cellStyle name="Total 8 2 6 4 16" xfId="23937" xr:uid="{00000000-0005-0000-0000-0000865D0000}"/>
    <cellStyle name="Total 8 2 6 4 2" xfId="23938" xr:uid="{00000000-0005-0000-0000-0000875D0000}"/>
    <cellStyle name="Total 8 2 6 4 2 2" xfId="23939" xr:uid="{00000000-0005-0000-0000-0000885D0000}"/>
    <cellStyle name="Total 8 2 6 4 3" xfId="23940" xr:uid="{00000000-0005-0000-0000-0000895D0000}"/>
    <cellStyle name="Total 8 2 6 4 3 2" xfId="23941" xr:uid="{00000000-0005-0000-0000-00008A5D0000}"/>
    <cellStyle name="Total 8 2 6 4 4" xfId="23942" xr:uid="{00000000-0005-0000-0000-00008B5D0000}"/>
    <cellStyle name="Total 8 2 6 4 4 2" xfId="23943" xr:uid="{00000000-0005-0000-0000-00008C5D0000}"/>
    <cellStyle name="Total 8 2 6 4 5" xfId="23944" xr:uid="{00000000-0005-0000-0000-00008D5D0000}"/>
    <cellStyle name="Total 8 2 6 4 5 2" xfId="23945" xr:uid="{00000000-0005-0000-0000-00008E5D0000}"/>
    <cellStyle name="Total 8 2 6 4 6" xfId="23946" xr:uid="{00000000-0005-0000-0000-00008F5D0000}"/>
    <cellStyle name="Total 8 2 6 4 6 2" xfId="23947" xr:uid="{00000000-0005-0000-0000-0000905D0000}"/>
    <cellStyle name="Total 8 2 6 4 7" xfId="23948" xr:uid="{00000000-0005-0000-0000-0000915D0000}"/>
    <cellStyle name="Total 8 2 6 4 7 2" xfId="23949" xr:uid="{00000000-0005-0000-0000-0000925D0000}"/>
    <cellStyle name="Total 8 2 6 4 8" xfId="23950" xr:uid="{00000000-0005-0000-0000-0000935D0000}"/>
    <cellStyle name="Total 8 2 6 4 8 2" xfId="23951" xr:uid="{00000000-0005-0000-0000-0000945D0000}"/>
    <cellStyle name="Total 8 2 6 4 9" xfId="23952" xr:uid="{00000000-0005-0000-0000-0000955D0000}"/>
    <cellStyle name="Total 8 2 6 4 9 2" xfId="23953" xr:uid="{00000000-0005-0000-0000-0000965D0000}"/>
    <cellStyle name="Total 8 2 6 5" xfId="23954" xr:uid="{00000000-0005-0000-0000-0000975D0000}"/>
    <cellStyle name="Total 8 2 6 5 10" xfId="23955" xr:uid="{00000000-0005-0000-0000-0000985D0000}"/>
    <cellStyle name="Total 8 2 6 5 10 2" xfId="23956" xr:uid="{00000000-0005-0000-0000-0000995D0000}"/>
    <cellStyle name="Total 8 2 6 5 11" xfId="23957" xr:uid="{00000000-0005-0000-0000-00009A5D0000}"/>
    <cellStyle name="Total 8 2 6 5 11 2" xfId="23958" xr:uid="{00000000-0005-0000-0000-00009B5D0000}"/>
    <cellStyle name="Total 8 2 6 5 12" xfId="23959" xr:uid="{00000000-0005-0000-0000-00009C5D0000}"/>
    <cellStyle name="Total 8 2 6 5 12 2" xfId="23960" xr:uid="{00000000-0005-0000-0000-00009D5D0000}"/>
    <cellStyle name="Total 8 2 6 5 13" xfId="23961" xr:uid="{00000000-0005-0000-0000-00009E5D0000}"/>
    <cellStyle name="Total 8 2 6 5 13 2" xfId="23962" xr:uid="{00000000-0005-0000-0000-00009F5D0000}"/>
    <cellStyle name="Total 8 2 6 5 14" xfId="23963" xr:uid="{00000000-0005-0000-0000-0000A05D0000}"/>
    <cellStyle name="Total 8 2 6 5 14 2" xfId="23964" xr:uid="{00000000-0005-0000-0000-0000A15D0000}"/>
    <cellStyle name="Total 8 2 6 5 15" xfId="23965" xr:uid="{00000000-0005-0000-0000-0000A25D0000}"/>
    <cellStyle name="Total 8 2 6 5 2" xfId="23966" xr:uid="{00000000-0005-0000-0000-0000A35D0000}"/>
    <cellStyle name="Total 8 2 6 5 2 2" xfId="23967" xr:uid="{00000000-0005-0000-0000-0000A45D0000}"/>
    <cellStyle name="Total 8 2 6 5 3" xfId="23968" xr:uid="{00000000-0005-0000-0000-0000A55D0000}"/>
    <cellStyle name="Total 8 2 6 5 3 2" xfId="23969" xr:uid="{00000000-0005-0000-0000-0000A65D0000}"/>
    <cellStyle name="Total 8 2 6 5 4" xfId="23970" xr:uid="{00000000-0005-0000-0000-0000A75D0000}"/>
    <cellStyle name="Total 8 2 6 5 4 2" xfId="23971" xr:uid="{00000000-0005-0000-0000-0000A85D0000}"/>
    <cellStyle name="Total 8 2 6 5 5" xfId="23972" xr:uid="{00000000-0005-0000-0000-0000A95D0000}"/>
    <cellStyle name="Total 8 2 6 5 5 2" xfId="23973" xr:uid="{00000000-0005-0000-0000-0000AA5D0000}"/>
    <cellStyle name="Total 8 2 6 5 6" xfId="23974" xr:uid="{00000000-0005-0000-0000-0000AB5D0000}"/>
    <cellStyle name="Total 8 2 6 5 6 2" xfId="23975" xr:uid="{00000000-0005-0000-0000-0000AC5D0000}"/>
    <cellStyle name="Total 8 2 6 5 7" xfId="23976" xr:uid="{00000000-0005-0000-0000-0000AD5D0000}"/>
    <cellStyle name="Total 8 2 6 5 7 2" xfId="23977" xr:uid="{00000000-0005-0000-0000-0000AE5D0000}"/>
    <cellStyle name="Total 8 2 6 5 8" xfId="23978" xr:uid="{00000000-0005-0000-0000-0000AF5D0000}"/>
    <cellStyle name="Total 8 2 6 5 8 2" xfId="23979" xr:uid="{00000000-0005-0000-0000-0000B05D0000}"/>
    <cellStyle name="Total 8 2 6 5 9" xfId="23980" xr:uid="{00000000-0005-0000-0000-0000B15D0000}"/>
    <cellStyle name="Total 8 2 6 5 9 2" xfId="23981" xr:uid="{00000000-0005-0000-0000-0000B25D0000}"/>
    <cellStyle name="Total 8 2 6 6" xfId="23982" xr:uid="{00000000-0005-0000-0000-0000B35D0000}"/>
    <cellStyle name="Total 8 2 6 6 2" xfId="23983" xr:uid="{00000000-0005-0000-0000-0000B45D0000}"/>
    <cellStyle name="Total 8 2 6 7" xfId="23984" xr:uid="{00000000-0005-0000-0000-0000B55D0000}"/>
    <cellStyle name="Total 8 2 6 7 2" xfId="23985" xr:uid="{00000000-0005-0000-0000-0000B65D0000}"/>
    <cellStyle name="Total 8 2 6 8" xfId="23986" xr:uid="{00000000-0005-0000-0000-0000B75D0000}"/>
    <cellStyle name="Total 8 2 6 8 2" xfId="23987" xr:uid="{00000000-0005-0000-0000-0000B85D0000}"/>
    <cellStyle name="Total 8 2 6 9" xfId="23988" xr:uid="{00000000-0005-0000-0000-0000B95D0000}"/>
    <cellStyle name="Total 8 2 6 9 2" xfId="23989" xr:uid="{00000000-0005-0000-0000-0000BA5D0000}"/>
    <cellStyle name="Total 8 2 7" xfId="23990" xr:uid="{00000000-0005-0000-0000-0000BB5D0000}"/>
    <cellStyle name="Total 8 2 7 10" xfId="23991" xr:uid="{00000000-0005-0000-0000-0000BC5D0000}"/>
    <cellStyle name="Total 8 2 7 10 2" xfId="23992" xr:uid="{00000000-0005-0000-0000-0000BD5D0000}"/>
    <cellStyle name="Total 8 2 7 11" xfId="23993" xr:uid="{00000000-0005-0000-0000-0000BE5D0000}"/>
    <cellStyle name="Total 8 2 7 11 2" xfId="23994" xr:uid="{00000000-0005-0000-0000-0000BF5D0000}"/>
    <cellStyle name="Total 8 2 7 12" xfId="23995" xr:uid="{00000000-0005-0000-0000-0000C05D0000}"/>
    <cellStyle name="Total 8 2 7 12 2" xfId="23996" xr:uid="{00000000-0005-0000-0000-0000C15D0000}"/>
    <cellStyle name="Total 8 2 7 13" xfId="23997" xr:uid="{00000000-0005-0000-0000-0000C25D0000}"/>
    <cellStyle name="Total 8 2 7 13 2" xfId="23998" xr:uid="{00000000-0005-0000-0000-0000C35D0000}"/>
    <cellStyle name="Total 8 2 7 14" xfId="23999" xr:uid="{00000000-0005-0000-0000-0000C45D0000}"/>
    <cellStyle name="Total 8 2 7 14 2" xfId="24000" xr:uid="{00000000-0005-0000-0000-0000C55D0000}"/>
    <cellStyle name="Total 8 2 7 15" xfId="24001" xr:uid="{00000000-0005-0000-0000-0000C65D0000}"/>
    <cellStyle name="Total 8 2 7 15 2" xfId="24002" xr:uid="{00000000-0005-0000-0000-0000C75D0000}"/>
    <cellStyle name="Total 8 2 7 16" xfId="24003" xr:uid="{00000000-0005-0000-0000-0000C85D0000}"/>
    <cellStyle name="Total 8 2 7 16 2" xfId="24004" xr:uid="{00000000-0005-0000-0000-0000C95D0000}"/>
    <cellStyle name="Total 8 2 7 17" xfId="24005" xr:uid="{00000000-0005-0000-0000-0000CA5D0000}"/>
    <cellStyle name="Total 8 2 7 17 2" xfId="24006" xr:uid="{00000000-0005-0000-0000-0000CB5D0000}"/>
    <cellStyle name="Total 8 2 7 18" xfId="24007" xr:uid="{00000000-0005-0000-0000-0000CC5D0000}"/>
    <cellStyle name="Total 8 2 7 2" xfId="24008" xr:uid="{00000000-0005-0000-0000-0000CD5D0000}"/>
    <cellStyle name="Total 8 2 7 2 10" xfId="24009" xr:uid="{00000000-0005-0000-0000-0000CE5D0000}"/>
    <cellStyle name="Total 8 2 7 2 10 2" xfId="24010" xr:uid="{00000000-0005-0000-0000-0000CF5D0000}"/>
    <cellStyle name="Total 8 2 7 2 11" xfId="24011" xr:uid="{00000000-0005-0000-0000-0000D05D0000}"/>
    <cellStyle name="Total 8 2 7 2 11 2" xfId="24012" xr:uid="{00000000-0005-0000-0000-0000D15D0000}"/>
    <cellStyle name="Total 8 2 7 2 12" xfId="24013" xr:uid="{00000000-0005-0000-0000-0000D25D0000}"/>
    <cellStyle name="Total 8 2 7 2 12 2" xfId="24014" xr:uid="{00000000-0005-0000-0000-0000D35D0000}"/>
    <cellStyle name="Total 8 2 7 2 13" xfId="24015" xr:uid="{00000000-0005-0000-0000-0000D45D0000}"/>
    <cellStyle name="Total 8 2 7 2 13 2" xfId="24016" xr:uid="{00000000-0005-0000-0000-0000D55D0000}"/>
    <cellStyle name="Total 8 2 7 2 14" xfId="24017" xr:uid="{00000000-0005-0000-0000-0000D65D0000}"/>
    <cellStyle name="Total 8 2 7 2 14 2" xfId="24018" xr:uid="{00000000-0005-0000-0000-0000D75D0000}"/>
    <cellStyle name="Total 8 2 7 2 15" xfId="24019" xr:uid="{00000000-0005-0000-0000-0000D85D0000}"/>
    <cellStyle name="Total 8 2 7 2 15 2" xfId="24020" xr:uid="{00000000-0005-0000-0000-0000D95D0000}"/>
    <cellStyle name="Total 8 2 7 2 16" xfId="24021" xr:uid="{00000000-0005-0000-0000-0000DA5D0000}"/>
    <cellStyle name="Total 8 2 7 2 16 2" xfId="24022" xr:uid="{00000000-0005-0000-0000-0000DB5D0000}"/>
    <cellStyle name="Total 8 2 7 2 17" xfId="24023" xr:uid="{00000000-0005-0000-0000-0000DC5D0000}"/>
    <cellStyle name="Total 8 2 7 2 17 2" xfId="24024" xr:uid="{00000000-0005-0000-0000-0000DD5D0000}"/>
    <cellStyle name="Total 8 2 7 2 18" xfId="24025" xr:uid="{00000000-0005-0000-0000-0000DE5D0000}"/>
    <cellStyle name="Total 8 2 7 2 2" xfId="24026" xr:uid="{00000000-0005-0000-0000-0000DF5D0000}"/>
    <cellStyle name="Total 8 2 7 2 2 2" xfId="24027" xr:uid="{00000000-0005-0000-0000-0000E05D0000}"/>
    <cellStyle name="Total 8 2 7 2 3" xfId="24028" xr:uid="{00000000-0005-0000-0000-0000E15D0000}"/>
    <cellStyle name="Total 8 2 7 2 3 2" xfId="24029" xr:uid="{00000000-0005-0000-0000-0000E25D0000}"/>
    <cellStyle name="Total 8 2 7 2 4" xfId="24030" xr:uid="{00000000-0005-0000-0000-0000E35D0000}"/>
    <cellStyle name="Total 8 2 7 2 4 2" xfId="24031" xr:uid="{00000000-0005-0000-0000-0000E45D0000}"/>
    <cellStyle name="Total 8 2 7 2 5" xfId="24032" xr:uid="{00000000-0005-0000-0000-0000E55D0000}"/>
    <cellStyle name="Total 8 2 7 2 5 2" xfId="24033" xr:uid="{00000000-0005-0000-0000-0000E65D0000}"/>
    <cellStyle name="Total 8 2 7 2 6" xfId="24034" xr:uid="{00000000-0005-0000-0000-0000E75D0000}"/>
    <cellStyle name="Total 8 2 7 2 6 2" xfId="24035" xr:uid="{00000000-0005-0000-0000-0000E85D0000}"/>
    <cellStyle name="Total 8 2 7 2 7" xfId="24036" xr:uid="{00000000-0005-0000-0000-0000E95D0000}"/>
    <cellStyle name="Total 8 2 7 2 7 2" xfId="24037" xr:uid="{00000000-0005-0000-0000-0000EA5D0000}"/>
    <cellStyle name="Total 8 2 7 2 8" xfId="24038" xr:uid="{00000000-0005-0000-0000-0000EB5D0000}"/>
    <cellStyle name="Total 8 2 7 2 8 2" xfId="24039" xr:uid="{00000000-0005-0000-0000-0000EC5D0000}"/>
    <cellStyle name="Total 8 2 7 2 9" xfId="24040" xr:uid="{00000000-0005-0000-0000-0000ED5D0000}"/>
    <cellStyle name="Total 8 2 7 2 9 2" xfId="24041" xr:uid="{00000000-0005-0000-0000-0000EE5D0000}"/>
    <cellStyle name="Total 8 2 7 3" xfId="24042" xr:uid="{00000000-0005-0000-0000-0000EF5D0000}"/>
    <cellStyle name="Total 8 2 7 3 10" xfId="24043" xr:uid="{00000000-0005-0000-0000-0000F05D0000}"/>
    <cellStyle name="Total 8 2 7 3 10 2" xfId="24044" xr:uid="{00000000-0005-0000-0000-0000F15D0000}"/>
    <cellStyle name="Total 8 2 7 3 11" xfId="24045" xr:uid="{00000000-0005-0000-0000-0000F25D0000}"/>
    <cellStyle name="Total 8 2 7 3 11 2" xfId="24046" xr:uid="{00000000-0005-0000-0000-0000F35D0000}"/>
    <cellStyle name="Total 8 2 7 3 12" xfId="24047" xr:uid="{00000000-0005-0000-0000-0000F45D0000}"/>
    <cellStyle name="Total 8 2 7 3 12 2" xfId="24048" xr:uid="{00000000-0005-0000-0000-0000F55D0000}"/>
    <cellStyle name="Total 8 2 7 3 13" xfId="24049" xr:uid="{00000000-0005-0000-0000-0000F65D0000}"/>
    <cellStyle name="Total 8 2 7 3 13 2" xfId="24050" xr:uid="{00000000-0005-0000-0000-0000F75D0000}"/>
    <cellStyle name="Total 8 2 7 3 14" xfId="24051" xr:uid="{00000000-0005-0000-0000-0000F85D0000}"/>
    <cellStyle name="Total 8 2 7 3 14 2" xfId="24052" xr:uid="{00000000-0005-0000-0000-0000F95D0000}"/>
    <cellStyle name="Total 8 2 7 3 15" xfId="24053" xr:uid="{00000000-0005-0000-0000-0000FA5D0000}"/>
    <cellStyle name="Total 8 2 7 3 15 2" xfId="24054" xr:uid="{00000000-0005-0000-0000-0000FB5D0000}"/>
    <cellStyle name="Total 8 2 7 3 16" xfId="24055" xr:uid="{00000000-0005-0000-0000-0000FC5D0000}"/>
    <cellStyle name="Total 8 2 7 3 2" xfId="24056" xr:uid="{00000000-0005-0000-0000-0000FD5D0000}"/>
    <cellStyle name="Total 8 2 7 3 2 2" xfId="24057" xr:uid="{00000000-0005-0000-0000-0000FE5D0000}"/>
    <cellStyle name="Total 8 2 7 3 3" xfId="24058" xr:uid="{00000000-0005-0000-0000-0000FF5D0000}"/>
    <cellStyle name="Total 8 2 7 3 3 2" xfId="24059" xr:uid="{00000000-0005-0000-0000-0000005E0000}"/>
    <cellStyle name="Total 8 2 7 3 4" xfId="24060" xr:uid="{00000000-0005-0000-0000-0000015E0000}"/>
    <cellStyle name="Total 8 2 7 3 4 2" xfId="24061" xr:uid="{00000000-0005-0000-0000-0000025E0000}"/>
    <cellStyle name="Total 8 2 7 3 5" xfId="24062" xr:uid="{00000000-0005-0000-0000-0000035E0000}"/>
    <cellStyle name="Total 8 2 7 3 5 2" xfId="24063" xr:uid="{00000000-0005-0000-0000-0000045E0000}"/>
    <cellStyle name="Total 8 2 7 3 6" xfId="24064" xr:uid="{00000000-0005-0000-0000-0000055E0000}"/>
    <cellStyle name="Total 8 2 7 3 6 2" xfId="24065" xr:uid="{00000000-0005-0000-0000-0000065E0000}"/>
    <cellStyle name="Total 8 2 7 3 7" xfId="24066" xr:uid="{00000000-0005-0000-0000-0000075E0000}"/>
    <cellStyle name="Total 8 2 7 3 7 2" xfId="24067" xr:uid="{00000000-0005-0000-0000-0000085E0000}"/>
    <cellStyle name="Total 8 2 7 3 8" xfId="24068" xr:uid="{00000000-0005-0000-0000-0000095E0000}"/>
    <cellStyle name="Total 8 2 7 3 8 2" xfId="24069" xr:uid="{00000000-0005-0000-0000-00000A5E0000}"/>
    <cellStyle name="Total 8 2 7 3 9" xfId="24070" xr:uid="{00000000-0005-0000-0000-00000B5E0000}"/>
    <cellStyle name="Total 8 2 7 3 9 2" xfId="24071" xr:uid="{00000000-0005-0000-0000-00000C5E0000}"/>
    <cellStyle name="Total 8 2 7 4" xfId="24072" xr:uid="{00000000-0005-0000-0000-00000D5E0000}"/>
    <cellStyle name="Total 8 2 7 4 10" xfId="24073" xr:uid="{00000000-0005-0000-0000-00000E5E0000}"/>
    <cellStyle name="Total 8 2 7 4 10 2" xfId="24074" xr:uid="{00000000-0005-0000-0000-00000F5E0000}"/>
    <cellStyle name="Total 8 2 7 4 11" xfId="24075" xr:uid="{00000000-0005-0000-0000-0000105E0000}"/>
    <cellStyle name="Total 8 2 7 4 11 2" xfId="24076" xr:uid="{00000000-0005-0000-0000-0000115E0000}"/>
    <cellStyle name="Total 8 2 7 4 12" xfId="24077" xr:uid="{00000000-0005-0000-0000-0000125E0000}"/>
    <cellStyle name="Total 8 2 7 4 12 2" xfId="24078" xr:uid="{00000000-0005-0000-0000-0000135E0000}"/>
    <cellStyle name="Total 8 2 7 4 13" xfId="24079" xr:uid="{00000000-0005-0000-0000-0000145E0000}"/>
    <cellStyle name="Total 8 2 7 4 13 2" xfId="24080" xr:uid="{00000000-0005-0000-0000-0000155E0000}"/>
    <cellStyle name="Total 8 2 7 4 14" xfId="24081" xr:uid="{00000000-0005-0000-0000-0000165E0000}"/>
    <cellStyle name="Total 8 2 7 4 14 2" xfId="24082" xr:uid="{00000000-0005-0000-0000-0000175E0000}"/>
    <cellStyle name="Total 8 2 7 4 15" xfId="24083" xr:uid="{00000000-0005-0000-0000-0000185E0000}"/>
    <cellStyle name="Total 8 2 7 4 15 2" xfId="24084" xr:uid="{00000000-0005-0000-0000-0000195E0000}"/>
    <cellStyle name="Total 8 2 7 4 16" xfId="24085" xr:uid="{00000000-0005-0000-0000-00001A5E0000}"/>
    <cellStyle name="Total 8 2 7 4 2" xfId="24086" xr:uid="{00000000-0005-0000-0000-00001B5E0000}"/>
    <cellStyle name="Total 8 2 7 4 2 2" xfId="24087" xr:uid="{00000000-0005-0000-0000-00001C5E0000}"/>
    <cellStyle name="Total 8 2 7 4 3" xfId="24088" xr:uid="{00000000-0005-0000-0000-00001D5E0000}"/>
    <cellStyle name="Total 8 2 7 4 3 2" xfId="24089" xr:uid="{00000000-0005-0000-0000-00001E5E0000}"/>
    <cellStyle name="Total 8 2 7 4 4" xfId="24090" xr:uid="{00000000-0005-0000-0000-00001F5E0000}"/>
    <cellStyle name="Total 8 2 7 4 4 2" xfId="24091" xr:uid="{00000000-0005-0000-0000-0000205E0000}"/>
    <cellStyle name="Total 8 2 7 4 5" xfId="24092" xr:uid="{00000000-0005-0000-0000-0000215E0000}"/>
    <cellStyle name="Total 8 2 7 4 5 2" xfId="24093" xr:uid="{00000000-0005-0000-0000-0000225E0000}"/>
    <cellStyle name="Total 8 2 7 4 6" xfId="24094" xr:uid="{00000000-0005-0000-0000-0000235E0000}"/>
    <cellStyle name="Total 8 2 7 4 6 2" xfId="24095" xr:uid="{00000000-0005-0000-0000-0000245E0000}"/>
    <cellStyle name="Total 8 2 7 4 7" xfId="24096" xr:uid="{00000000-0005-0000-0000-0000255E0000}"/>
    <cellStyle name="Total 8 2 7 4 7 2" xfId="24097" xr:uid="{00000000-0005-0000-0000-0000265E0000}"/>
    <cellStyle name="Total 8 2 7 4 8" xfId="24098" xr:uid="{00000000-0005-0000-0000-0000275E0000}"/>
    <cellStyle name="Total 8 2 7 4 8 2" xfId="24099" xr:uid="{00000000-0005-0000-0000-0000285E0000}"/>
    <cellStyle name="Total 8 2 7 4 9" xfId="24100" xr:uid="{00000000-0005-0000-0000-0000295E0000}"/>
    <cellStyle name="Total 8 2 7 4 9 2" xfId="24101" xr:uid="{00000000-0005-0000-0000-00002A5E0000}"/>
    <cellStyle name="Total 8 2 7 5" xfId="24102" xr:uid="{00000000-0005-0000-0000-00002B5E0000}"/>
    <cellStyle name="Total 8 2 7 5 10" xfId="24103" xr:uid="{00000000-0005-0000-0000-00002C5E0000}"/>
    <cellStyle name="Total 8 2 7 5 10 2" xfId="24104" xr:uid="{00000000-0005-0000-0000-00002D5E0000}"/>
    <cellStyle name="Total 8 2 7 5 11" xfId="24105" xr:uid="{00000000-0005-0000-0000-00002E5E0000}"/>
    <cellStyle name="Total 8 2 7 5 11 2" xfId="24106" xr:uid="{00000000-0005-0000-0000-00002F5E0000}"/>
    <cellStyle name="Total 8 2 7 5 12" xfId="24107" xr:uid="{00000000-0005-0000-0000-0000305E0000}"/>
    <cellStyle name="Total 8 2 7 5 12 2" xfId="24108" xr:uid="{00000000-0005-0000-0000-0000315E0000}"/>
    <cellStyle name="Total 8 2 7 5 13" xfId="24109" xr:uid="{00000000-0005-0000-0000-0000325E0000}"/>
    <cellStyle name="Total 8 2 7 5 13 2" xfId="24110" xr:uid="{00000000-0005-0000-0000-0000335E0000}"/>
    <cellStyle name="Total 8 2 7 5 14" xfId="24111" xr:uid="{00000000-0005-0000-0000-0000345E0000}"/>
    <cellStyle name="Total 8 2 7 5 2" xfId="24112" xr:uid="{00000000-0005-0000-0000-0000355E0000}"/>
    <cellStyle name="Total 8 2 7 5 2 2" xfId="24113" xr:uid="{00000000-0005-0000-0000-0000365E0000}"/>
    <cellStyle name="Total 8 2 7 5 3" xfId="24114" xr:uid="{00000000-0005-0000-0000-0000375E0000}"/>
    <cellStyle name="Total 8 2 7 5 3 2" xfId="24115" xr:uid="{00000000-0005-0000-0000-0000385E0000}"/>
    <cellStyle name="Total 8 2 7 5 4" xfId="24116" xr:uid="{00000000-0005-0000-0000-0000395E0000}"/>
    <cellStyle name="Total 8 2 7 5 4 2" xfId="24117" xr:uid="{00000000-0005-0000-0000-00003A5E0000}"/>
    <cellStyle name="Total 8 2 7 5 5" xfId="24118" xr:uid="{00000000-0005-0000-0000-00003B5E0000}"/>
    <cellStyle name="Total 8 2 7 5 5 2" xfId="24119" xr:uid="{00000000-0005-0000-0000-00003C5E0000}"/>
    <cellStyle name="Total 8 2 7 5 6" xfId="24120" xr:uid="{00000000-0005-0000-0000-00003D5E0000}"/>
    <cellStyle name="Total 8 2 7 5 6 2" xfId="24121" xr:uid="{00000000-0005-0000-0000-00003E5E0000}"/>
    <cellStyle name="Total 8 2 7 5 7" xfId="24122" xr:uid="{00000000-0005-0000-0000-00003F5E0000}"/>
    <cellStyle name="Total 8 2 7 5 7 2" xfId="24123" xr:uid="{00000000-0005-0000-0000-0000405E0000}"/>
    <cellStyle name="Total 8 2 7 5 8" xfId="24124" xr:uid="{00000000-0005-0000-0000-0000415E0000}"/>
    <cellStyle name="Total 8 2 7 5 8 2" xfId="24125" xr:uid="{00000000-0005-0000-0000-0000425E0000}"/>
    <cellStyle name="Total 8 2 7 5 9" xfId="24126" xr:uid="{00000000-0005-0000-0000-0000435E0000}"/>
    <cellStyle name="Total 8 2 7 5 9 2" xfId="24127" xr:uid="{00000000-0005-0000-0000-0000445E0000}"/>
    <cellStyle name="Total 8 2 7 6" xfId="24128" xr:uid="{00000000-0005-0000-0000-0000455E0000}"/>
    <cellStyle name="Total 8 2 7 6 2" xfId="24129" xr:uid="{00000000-0005-0000-0000-0000465E0000}"/>
    <cellStyle name="Total 8 2 7 7" xfId="24130" xr:uid="{00000000-0005-0000-0000-0000475E0000}"/>
    <cellStyle name="Total 8 2 7 7 2" xfId="24131" xr:uid="{00000000-0005-0000-0000-0000485E0000}"/>
    <cellStyle name="Total 8 2 7 8" xfId="24132" xr:uid="{00000000-0005-0000-0000-0000495E0000}"/>
    <cellStyle name="Total 8 2 7 8 2" xfId="24133" xr:uid="{00000000-0005-0000-0000-00004A5E0000}"/>
    <cellStyle name="Total 8 2 7 9" xfId="24134" xr:uid="{00000000-0005-0000-0000-00004B5E0000}"/>
    <cellStyle name="Total 8 2 7 9 2" xfId="24135" xr:uid="{00000000-0005-0000-0000-00004C5E0000}"/>
    <cellStyle name="Total 8 2 8" xfId="24136" xr:uid="{00000000-0005-0000-0000-00004D5E0000}"/>
    <cellStyle name="Total 8 2 8 10" xfId="24137" xr:uid="{00000000-0005-0000-0000-00004E5E0000}"/>
    <cellStyle name="Total 8 2 8 10 2" xfId="24138" xr:uid="{00000000-0005-0000-0000-00004F5E0000}"/>
    <cellStyle name="Total 8 2 8 11" xfId="24139" xr:uid="{00000000-0005-0000-0000-0000505E0000}"/>
    <cellStyle name="Total 8 2 8 11 2" xfId="24140" xr:uid="{00000000-0005-0000-0000-0000515E0000}"/>
    <cellStyle name="Total 8 2 8 12" xfId="24141" xr:uid="{00000000-0005-0000-0000-0000525E0000}"/>
    <cellStyle name="Total 8 2 8 12 2" xfId="24142" xr:uid="{00000000-0005-0000-0000-0000535E0000}"/>
    <cellStyle name="Total 8 2 8 13" xfId="24143" xr:uid="{00000000-0005-0000-0000-0000545E0000}"/>
    <cellStyle name="Total 8 2 8 13 2" xfId="24144" xr:uid="{00000000-0005-0000-0000-0000555E0000}"/>
    <cellStyle name="Total 8 2 8 14" xfId="24145" xr:uid="{00000000-0005-0000-0000-0000565E0000}"/>
    <cellStyle name="Total 8 2 8 14 2" xfId="24146" xr:uid="{00000000-0005-0000-0000-0000575E0000}"/>
    <cellStyle name="Total 8 2 8 15" xfId="24147" xr:uid="{00000000-0005-0000-0000-0000585E0000}"/>
    <cellStyle name="Total 8 2 8 15 2" xfId="24148" xr:uid="{00000000-0005-0000-0000-0000595E0000}"/>
    <cellStyle name="Total 8 2 8 16" xfId="24149" xr:uid="{00000000-0005-0000-0000-00005A5E0000}"/>
    <cellStyle name="Total 8 2 8 16 2" xfId="24150" xr:uid="{00000000-0005-0000-0000-00005B5E0000}"/>
    <cellStyle name="Total 8 2 8 17" xfId="24151" xr:uid="{00000000-0005-0000-0000-00005C5E0000}"/>
    <cellStyle name="Total 8 2 8 17 2" xfId="24152" xr:uid="{00000000-0005-0000-0000-00005D5E0000}"/>
    <cellStyle name="Total 8 2 8 18" xfId="24153" xr:uid="{00000000-0005-0000-0000-00005E5E0000}"/>
    <cellStyle name="Total 8 2 8 2" xfId="24154" xr:uid="{00000000-0005-0000-0000-00005F5E0000}"/>
    <cellStyle name="Total 8 2 8 2 10" xfId="24155" xr:uid="{00000000-0005-0000-0000-0000605E0000}"/>
    <cellStyle name="Total 8 2 8 2 10 2" xfId="24156" xr:uid="{00000000-0005-0000-0000-0000615E0000}"/>
    <cellStyle name="Total 8 2 8 2 11" xfId="24157" xr:uid="{00000000-0005-0000-0000-0000625E0000}"/>
    <cellStyle name="Total 8 2 8 2 11 2" xfId="24158" xr:uid="{00000000-0005-0000-0000-0000635E0000}"/>
    <cellStyle name="Total 8 2 8 2 12" xfId="24159" xr:uid="{00000000-0005-0000-0000-0000645E0000}"/>
    <cellStyle name="Total 8 2 8 2 12 2" xfId="24160" xr:uid="{00000000-0005-0000-0000-0000655E0000}"/>
    <cellStyle name="Total 8 2 8 2 13" xfId="24161" xr:uid="{00000000-0005-0000-0000-0000665E0000}"/>
    <cellStyle name="Total 8 2 8 2 13 2" xfId="24162" xr:uid="{00000000-0005-0000-0000-0000675E0000}"/>
    <cellStyle name="Total 8 2 8 2 14" xfId="24163" xr:uid="{00000000-0005-0000-0000-0000685E0000}"/>
    <cellStyle name="Total 8 2 8 2 14 2" xfId="24164" xr:uid="{00000000-0005-0000-0000-0000695E0000}"/>
    <cellStyle name="Total 8 2 8 2 15" xfId="24165" xr:uid="{00000000-0005-0000-0000-00006A5E0000}"/>
    <cellStyle name="Total 8 2 8 2 15 2" xfId="24166" xr:uid="{00000000-0005-0000-0000-00006B5E0000}"/>
    <cellStyle name="Total 8 2 8 2 16" xfId="24167" xr:uid="{00000000-0005-0000-0000-00006C5E0000}"/>
    <cellStyle name="Total 8 2 8 2 16 2" xfId="24168" xr:uid="{00000000-0005-0000-0000-00006D5E0000}"/>
    <cellStyle name="Total 8 2 8 2 17" xfId="24169" xr:uid="{00000000-0005-0000-0000-00006E5E0000}"/>
    <cellStyle name="Total 8 2 8 2 17 2" xfId="24170" xr:uid="{00000000-0005-0000-0000-00006F5E0000}"/>
    <cellStyle name="Total 8 2 8 2 18" xfId="24171" xr:uid="{00000000-0005-0000-0000-0000705E0000}"/>
    <cellStyle name="Total 8 2 8 2 2" xfId="24172" xr:uid="{00000000-0005-0000-0000-0000715E0000}"/>
    <cellStyle name="Total 8 2 8 2 2 2" xfId="24173" xr:uid="{00000000-0005-0000-0000-0000725E0000}"/>
    <cellStyle name="Total 8 2 8 2 3" xfId="24174" xr:uid="{00000000-0005-0000-0000-0000735E0000}"/>
    <cellStyle name="Total 8 2 8 2 3 2" xfId="24175" xr:uid="{00000000-0005-0000-0000-0000745E0000}"/>
    <cellStyle name="Total 8 2 8 2 4" xfId="24176" xr:uid="{00000000-0005-0000-0000-0000755E0000}"/>
    <cellStyle name="Total 8 2 8 2 4 2" xfId="24177" xr:uid="{00000000-0005-0000-0000-0000765E0000}"/>
    <cellStyle name="Total 8 2 8 2 5" xfId="24178" xr:uid="{00000000-0005-0000-0000-0000775E0000}"/>
    <cellStyle name="Total 8 2 8 2 5 2" xfId="24179" xr:uid="{00000000-0005-0000-0000-0000785E0000}"/>
    <cellStyle name="Total 8 2 8 2 6" xfId="24180" xr:uid="{00000000-0005-0000-0000-0000795E0000}"/>
    <cellStyle name="Total 8 2 8 2 6 2" xfId="24181" xr:uid="{00000000-0005-0000-0000-00007A5E0000}"/>
    <cellStyle name="Total 8 2 8 2 7" xfId="24182" xr:uid="{00000000-0005-0000-0000-00007B5E0000}"/>
    <cellStyle name="Total 8 2 8 2 7 2" xfId="24183" xr:uid="{00000000-0005-0000-0000-00007C5E0000}"/>
    <cellStyle name="Total 8 2 8 2 8" xfId="24184" xr:uid="{00000000-0005-0000-0000-00007D5E0000}"/>
    <cellStyle name="Total 8 2 8 2 8 2" xfId="24185" xr:uid="{00000000-0005-0000-0000-00007E5E0000}"/>
    <cellStyle name="Total 8 2 8 2 9" xfId="24186" xr:uid="{00000000-0005-0000-0000-00007F5E0000}"/>
    <cellStyle name="Total 8 2 8 2 9 2" xfId="24187" xr:uid="{00000000-0005-0000-0000-0000805E0000}"/>
    <cellStyle name="Total 8 2 8 3" xfId="24188" xr:uid="{00000000-0005-0000-0000-0000815E0000}"/>
    <cellStyle name="Total 8 2 8 3 10" xfId="24189" xr:uid="{00000000-0005-0000-0000-0000825E0000}"/>
    <cellStyle name="Total 8 2 8 3 10 2" xfId="24190" xr:uid="{00000000-0005-0000-0000-0000835E0000}"/>
    <cellStyle name="Total 8 2 8 3 11" xfId="24191" xr:uid="{00000000-0005-0000-0000-0000845E0000}"/>
    <cellStyle name="Total 8 2 8 3 11 2" xfId="24192" xr:uid="{00000000-0005-0000-0000-0000855E0000}"/>
    <cellStyle name="Total 8 2 8 3 12" xfId="24193" xr:uid="{00000000-0005-0000-0000-0000865E0000}"/>
    <cellStyle name="Total 8 2 8 3 12 2" xfId="24194" xr:uid="{00000000-0005-0000-0000-0000875E0000}"/>
    <cellStyle name="Total 8 2 8 3 13" xfId="24195" xr:uid="{00000000-0005-0000-0000-0000885E0000}"/>
    <cellStyle name="Total 8 2 8 3 13 2" xfId="24196" xr:uid="{00000000-0005-0000-0000-0000895E0000}"/>
    <cellStyle name="Total 8 2 8 3 14" xfId="24197" xr:uid="{00000000-0005-0000-0000-00008A5E0000}"/>
    <cellStyle name="Total 8 2 8 3 14 2" xfId="24198" xr:uid="{00000000-0005-0000-0000-00008B5E0000}"/>
    <cellStyle name="Total 8 2 8 3 15" xfId="24199" xr:uid="{00000000-0005-0000-0000-00008C5E0000}"/>
    <cellStyle name="Total 8 2 8 3 15 2" xfId="24200" xr:uid="{00000000-0005-0000-0000-00008D5E0000}"/>
    <cellStyle name="Total 8 2 8 3 16" xfId="24201" xr:uid="{00000000-0005-0000-0000-00008E5E0000}"/>
    <cellStyle name="Total 8 2 8 3 2" xfId="24202" xr:uid="{00000000-0005-0000-0000-00008F5E0000}"/>
    <cellStyle name="Total 8 2 8 3 2 2" xfId="24203" xr:uid="{00000000-0005-0000-0000-0000905E0000}"/>
    <cellStyle name="Total 8 2 8 3 3" xfId="24204" xr:uid="{00000000-0005-0000-0000-0000915E0000}"/>
    <cellStyle name="Total 8 2 8 3 3 2" xfId="24205" xr:uid="{00000000-0005-0000-0000-0000925E0000}"/>
    <cellStyle name="Total 8 2 8 3 4" xfId="24206" xr:uid="{00000000-0005-0000-0000-0000935E0000}"/>
    <cellStyle name="Total 8 2 8 3 4 2" xfId="24207" xr:uid="{00000000-0005-0000-0000-0000945E0000}"/>
    <cellStyle name="Total 8 2 8 3 5" xfId="24208" xr:uid="{00000000-0005-0000-0000-0000955E0000}"/>
    <cellStyle name="Total 8 2 8 3 5 2" xfId="24209" xr:uid="{00000000-0005-0000-0000-0000965E0000}"/>
    <cellStyle name="Total 8 2 8 3 6" xfId="24210" xr:uid="{00000000-0005-0000-0000-0000975E0000}"/>
    <cellStyle name="Total 8 2 8 3 6 2" xfId="24211" xr:uid="{00000000-0005-0000-0000-0000985E0000}"/>
    <cellStyle name="Total 8 2 8 3 7" xfId="24212" xr:uid="{00000000-0005-0000-0000-0000995E0000}"/>
    <cellStyle name="Total 8 2 8 3 7 2" xfId="24213" xr:uid="{00000000-0005-0000-0000-00009A5E0000}"/>
    <cellStyle name="Total 8 2 8 3 8" xfId="24214" xr:uid="{00000000-0005-0000-0000-00009B5E0000}"/>
    <cellStyle name="Total 8 2 8 3 8 2" xfId="24215" xr:uid="{00000000-0005-0000-0000-00009C5E0000}"/>
    <cellStyle name="Total 8 2 8 3 9" xfId="24216" xr:uid="{00000000-0005-0000-0000-00009D5E0000}"/>
    <cellStyle name="Total 8 2 8 3 9 2" xfId="24217" xr:uid="{00000000-0005-0000-0000-00009E5E0000}"/>
    <cellStyle name="Total 8 2 8 4" xfId="24218" xr:uid="{00000000-0005-0000-0000-00009F5E0000}"/>
    <cellStyle name="Total 8 2 8 4 10" xfId="24219" xr:uid="{00000000-0005-0000-0000-0000A05E0000}"/>
    <cellStyle name="Total 8 2 8 4 10 2" xfId="24220" xr:uid="{00000000-0005-0000-0000-0000A15E0000}"/>
    <cellStyle name="Total 8 2 8 4 11" xfId="24221" xr:uid="{00000000-0005-0000-0000-0000A25E0000}"/>
    <cellStyle name="Total 8 2 8 4 11 2" xfId="24222" xr:uid="{00000000-0005-0000-0000-0000A35E0000}"/>
    <cellStyle name="Total 8 2 8 4 12" xfId="24223" xr:uid="{00000000-0005-0000-0000-0000A45E0000}"/>
    <cellStyle name="Total 8 2 8 4 12 2" xfId="24224" xr:uid="{00000000-0005-0000-0000-0000A55E0000}"/>
    <cellStyle name="Total 8 2 8 4 13" xfId="24225" xr:uid="{00000000-0005-0000-0000-0000A65E0000}"/>
    <cellStyle name="Total 8 2 8 4 13 2" xfId="24226" xr:uid="{00000000-0005-0000-0000-0000A75E0000}"/>
    <cellStyle name="Total 8 2 8 4 14" xfId="24227" xr:uid="{00000000-0005-0000-0000-0000A85E0000}"/>
    <cellStyle name="Total 8 2 8 4 14 2" xfId="24228" xr:uid="{00000000-0005-0000-0000-0000A95E0000}"/>
    <cellStyle name="Total 8 2 8 4 15" xfId="24229" xr:uid="{00000000-0005-0000-0000-0000AA5E0000}"/>
    <cellStyle name="Total 8 2 8 4 15 2" xfId="24230" xr:uid="{00000000-0005-0000-0000-0000AB5E0000}"/>
    <cellStyle name="Total 8 2 8 4 16" xfId="24231" xr:uid="{00000000-0005-0000-0000-0000AC5E0000}"/>
    <cellStyle name="Total 8 2 8 4 2" xfId="24232" xr:uid="{00000000-0005-0000-0000-0000AD5E0000}"/>
    <cellStyle name="Total 8 2 8 4 2 2" xfId="24233" xr:uid="{00000000-0005-0000-0000-0000AE5E0000}"/>
    <cellStyle name="Total 8 2 8 4 3" xfId="24234" xr:uid="{00000000-0005-0000-0000-0000AF5E0000}"/>
    <cellStyle name="Total 8 2 8 4 3 2" xfId="24235" xr:uid="{00000000-0005-0000-0000-0000B05E0000}"/>
    <cellStyle name="Total 8 2 8 4 4" xfId="24236" xr:uid="{00000000-0005-0000-0000-0000B15E0000}"/>
    <cellStyle name="Total 8 2 8 4 4 2" xfId="24237" xr:uid="{00000000-0005-0000-0000-0000B25E0000}"/>
    <cellStyle name="Total 8 2 8 4 5" xfId="24238" xr:uid="{00000000-0005-0000-0000-0000B35E0000}"/>
    <cellStyle name="Total 8 2 8 4 5 2" xfId="24239" xr:uid="{00000000-0005-0000-0000-0000B45E0000}"/>
    <cellStyle name="Total 8 2 8 4 6" xfId="24240" xr:uid="{00000000-0005-0000-0000-0000B55E0000}"/>
    <cellStyle name="Total 8 2 8 4 6 2" xfId="24241" xr:uid="{00000000-0005-0000-0000-0000B65E0000}"/>
    <cellStyle name="Total 8 2 8 4 7" xfId="24242" xr:uid="{00000000-0005-0000-0000-0000B75E0000}"/>
    <cellStyle name="Total 8 2 8 4 7 2" xfId="24243" xr:uid="{00000000-0005-0000-0000-0000B85E0000}"/>
    <cellStyle name="Total 8 2 8 4 8" xfId="24244" xr:uid="{00000000-0005-0000-0000-0000B95E0000}"/>
    <cellStyle name="Total 8 2 8 4 8 2" xfId="24245" xr:uid="{00000000-0005-0000-0000-0000BA5E0000}"/>
    <cellStyle name="Total 8 2 8 4 9" xfId="24246" xr:uid="{00000000-0005-0000-0000-0000BB5E0000}"/>
    <cellStyle name="Total 8 2 8 4 9 2" xfId="24247" xr:uid="{00000000-0005-0000-0000-0000BC5E0000}"/>
    <cellStyle name="Total 8 2 8 5" xfId="24248" xr:uid="{00000000-0005-0000-0000-0000BD5E0000}"/>
    <cellStyle name="Total 8 2 8 5 10" xfId="24249" xr:uid="{00000000-0005-0000-0000-0000BE5E0000}"/>
    <cellStyle name="Total 8 2 8 5 10 2" xfId="24250" xr:uid="{00000000-0005-0000-0000-0000BF5E0000}"/>
    <cellStyle name="Total 8 2 8 5 11" xfId="24251" xr:uid="{00000000-0005-0000-0000-0000C05E0000}"/>
    <cellStyle name="Total 8 2 8 5 11 2" xfId="24252" xr:uid="{00000000-0005-0000-0000-0000C15E0000}"/>
    <cellStyle name="Total 8 2 8 5 12" xfId="24253" xr:uid="{00000000-0005-0000-0000-0000C25E0000}"/>
    <cellStyle name="Total 8 2 8 5 12 2" xfId="24254" xr:uid="{00000000-0005-0000-0000-0000C35E0000}"/>
    <cellStyle name="Total 8 2 8 5 13" xfId="24255" xr:uid="{00000000-0005-0000-0000-0000C45E0000}"/>
    <cellStyle name="Total 8 2 8 5 13 2" xfId="24256" xr:uid="{00000000-0005-0000-0000-0000C55E0000}"/>
    <cellStyle name="Total 8 2 8 5 14" xfId="24257" xr:uid="{00000000-0005-0000-0000-0000C65E0000}"/>
    <cellStyle name="Total 8 2 8 5 2" xfId="24258" xr:uid="{00000000-0005-0000-0000-0000C75E0000}"/>
    <cellStyle name="Total 8 2 8 5 2 2" xfId="24259" xr:uid="{00000000-0005-0000-0000-0000C85E0000}"/>
    <cellStyle name="Total 8 2 8 5 3" xfId="24260" xr:uid="{00000000-0005-0000-0000-0000C95E0000}"/>
    <cellStyle name="Total 8 2 8 5 3 2" xfId="24261" xr:uid="{00000000-0005-0000-0000-0000CA5E0000}"/>
    <cellStyle name="Total 8 2 8 5 4" xfId="24262" xr:uid="{00000000-0005-0000-0000-0000CB5E0000}"/>
    <cellStyle name="Total 8 2 8 5 4 2" xfId="24263" xr:uid="{00000000-0005-0000-0000-0000CC5E0000}"/>
    <cellStyle name="Total 8 2 8 5 5" xfId="24264" xr:uid="{00000000-0005-0000-0000-0000CD5E0000}"/>
    <cellStyle name="Total 8 2 8 5 5 2" xfId="24265" xr:uid="{00000000-0005-0000-0000-0000CE5E0000}"/>
    <cellStyle name="Total 8 2 8 5 6" xfId="24266" xr:uid="{00000000-0005-0000-0000-0000CF5E0000}"/>
    <cellStyle name="Total 8 2 8 5 6 2" xfId="24267" xr:uid="{00000000-0005-0000-0000-0000D05E0000}"/>
    <cellStyle name="Total 8 2 8 5 7" xfId="24268" xr:uid="{00000000-0005-0000-0000-0000D15E0000}"/>
    <cellStyle name="Total 8 2 8 5 7 2" xfId="24269" xr:uid="{00000000-0005-0000-0000-0000D25E0000}"/>
    <cellStyle name="Total 8 2 8 5 8" xfId="24270" xr:uid="{00000000-0005-0000-0000-0000D35E0000}"/>
    <cellStyle name="Total 8 2 8 5 8 2" xfId="24271" xr:uid="{00000000-0005-0000-0000-0000D45E0000}"/>
    <cellStyle name="Total 8 2 8 5 9" xfId="24272" xr:uid="{00000000-0005-0000-0000-0000D55E0000}"/>
    <cellStyle name="Total 8 2 8 5 9 2" xfId="24273" xr:uid="{00000000-0005-0000-0000-0000D65E0000}"/>
    <cellStyle name="Total 8 2 8 6" xfId="24274" xr:uid="{00000000-0005-0000-0000-0000D75E0000}"/>
    <cellStyle name="Total 8 2 8 6 2" xfId="24275" xr:uid="{00000000-0005-0000-0000-0000D85E0000}"/>
    <cellStyle name="Total 8 2 8 7" xfId="24276" xr:uid="{00000000-0005-0000-0000-0000D95E0000}"/>
    <cellStyle name="Total 8 2 8 7 2" xfId="24277" xr:uid="{00000000-0005-0000-0000-0000DA5E0000}"/>
    <cellStyle name="Total 8 2 8 8" xfId="24278" xr:uid="{00000000-0005-0000-0000-0000DB5E0000}"/>
    <cellStyle name="Total 8 2 8 8 2" xfId="24279" xr:uid="{00000000-0005-0000-0000-0000DC5E0000}"/>
    <cellStyle name="Total 8 2 8 9" xfId="24280" xr:uid="{00000000-0005-0000-0000-0000DD5E0000}"/>
    <cellStyle name="Total 8 2 8 9 2" xfId="24281" xr:uid="{00000000-0005-0000-0000-0000DE5E0000}"/>
    <cellStyle name="Total 8 2 9" xfId="24282" xr:uid="{00000000-0005-0000-0000-0000DF5E0000}"/>
    <cellStyle name="Total 8 2 9 10" xfId="24283" xr:uid="{00000000-0005-0000-0000-0000E05E0000}"/>
    <cellStyle name="Total 8 2 9 10 2" xfId="24284" xr:uid="{00000000-0005-0000-0000-0000E15E0000}"/>
    <cellStyle name="Total 8 2 9 11" xfId="24285" xr:uid="{00000000-0005-0000-0000-0000E25E0000}"/>
    <cellStyle name="Total 8 2 9 11 2" xfId="24286" xr:uid="{00000000-0005-0000-0000-0000E35E0000}"/>
    <cellStyle name="Total 8 2 9 12" xfId="24287" xr:uid="{00000000-0005-0000-0000-0000E45E0000}"/>
    <cellStyle name="Total 8 2 9 12 2" xfId="24288" xr:uid="{00000000-0005-0000-0000-0000E55E0000}"/>
    <cellStyle name="Total 8 2 9 13" xfId="24289" xr:uid="{00000000-0005-0000-0000-0000E65E0000}"/>
    <cellStyle name="Total 8 2 9 13 2" xfId="24290" xr:uid="{00000000-0005-0000-0000-0000E75E0000}"/>
    <cellStyle name="Total 8 2 9 14" xfId="24291" xr:uid="{00000000-0005-0000-0000-0000E85E0000}"/>
    <cellStyle name="Total 8 2 9 14 2" xfId="24292" xr:uid="{00000000-0005-0000-0000-0000E95E0000}"/>
    <cellStyle name="Total 8 2 9 15" xfId="24293" xr:uid="{00000000-0005-0000-0000-0000EA5E0000}"/>
    <cellStyle name="Total 8 2 9 15 2" xfId="24294" xr:uid="{00000000-0005-0000-0000-0000EB5E0000}"/>
    <cellStyle name="Total 8 2 9 16" xfId="24295" xr:uid="{00000000-0005-0000-0000-0000EC5E0000}"/>
    <cellStyle name="Total 8 2 9 16 2" xfId="24296" xr:uid="{00000000-0005-0000-0000-0000ED5E0000}"/>
    <cellStyle name="Total 8 2 9 17" xfId="24297" xr:uid="{00000000-0005-0000-0000-0000EE5E0000}"/>
    <cellStyle name="Total 8 2 9 17 2" xfId="24298" xr:uid="{00000000-0005-0000-0000-0000EF5E0000}"/>
    <cellStyle name="Total 8 2 9 18" xfId="24299" xr:uid="{00000000-0005-0000-0000-0000F05E0000}"/>
    <cellStyle name="Total 8 2 9 2" xfId="24300" xr:uid="{00000000-0005-0000-0000-0000F15E0000}"/>
    <cellStyle name="Total 8 2 9 2 2" xfId="24301" xr:uid="{00000000-0005-0000-0000-0000F25E0000}"/>
    <cellStyle name="Total 8 2 9 3" xfId="24302" xr:uid="{00000000-0005-0000-0000-0000F35E0000}"/>
    <cellStyle name="Total 8 2 9 3 2" xfId="24303" xr:uid="{00000000-0005-0000-0000-0000F45E0000}"/>
    <cellStyle name="Total 8 2 9 4" xfId="24304" xr:uid="{00000000-0005-0000-0000-0000F55E0000}"/>
    <cellStyle name="Total 8 2 9 4 2" xfId="24305" xr:uid="{00000000-0005-0000-0000-0000F65E0000}"/>
    <cellStyle name="Total 8 2 9 5" xfId="24306" xr:uid="{00000000-0005-0000-0000-0000F75E0000}"/>
    <cellStyle name="Total 8 2 9 5 2" xfId="24307" xr:uid="{00000000-0005-0000-0000-0000F85E0000}"/>
    <cellStyle name="Total 8 2 9 6" xfId="24308" xr:uid="{00000000-0005-0000-0000-0000F95E0000}"/>
    <cellStyle name="Total 8 2 9 6 2" xfId="24309" xr:uid="{00000000-0005-0000-0000-0000FA5E0000}"/>
    <cellStyle name="Total 8 2 9 7" xfId="24310" xr:uid="{00000000-0005-0000-0000-0000FB5E0000}"/>
    <cellStyle name="Total 8 2 9 7 2" xfId="24311" xr:uid="{00000000-0005-0000-0000-0000FC5E0000}"/>
    <cellStyle name="Total 8 2 9 8" xfId="24312" xr:uid="{00000000-0005-0000-0000-0000FD5E0000}"/>
    <cellStyle name="Total 8 2 9 8 2" xfId="24313" xr:uid="{00000000-0005-0000-0000-0000FE5E0000}"/>
    <cellStyle name="Total 8 2 9 9" xfId="24314" xr:uid="{00000000-0005-0000-0000-0000FF5E0000}"/>
    <cellStyle name="Total 8 2 9 9 2" xfId="24315" xr:uid="{00000000-0005-0000-0000-0000005F0000}"/>
    <cellStyle name="Total 8 20" xfId="24316" xr:uid="{00000000-0005-0000-0000-0000015F0000}"/>
    <cellStyle name="Total 8 20 2" xfId="24317" xr:uid="{00000000-0005-0000-0000-0000025F0000}"/>
    <cellStyle name="Total 8 21" xfId="24318" xr:uid="{00000000-0005-0000-0000-0000035F0000}"/>
    <cellStyle name="Total 8 21 2" xfId="24319" xr:uid="{00000000-0005-0000-0000-0000045F0000}"/>
    <cellStyle name="Total 8 22" xfId="24320" xr:uid="{00000000-0005-0000-0000-0000055F0000}"/>
    <cellStyle name="Total 8 22 2" xfId="24321" xr:uid="{00000000-0005-0000-0000-0000065F0000}"/>
    <cellStyle name="Total 8 23" xfId="24322" xr:uid="{00000000-0005-0000-0000-0000075F0000}"/>
    <cellStyle name="Total 8 23 2" xfId="24323" xr:uid="{00000000-0005-0000-0000-0000085F0000}"/>
    <cellStyle name="Total 8 24" xfId="24324" xr:uid="{00000000-0005-0000-0000-0000095F0000}"/>
    <cellStyle name="Total 8 24 2" xfId="24325" xr:uid="{00000000-0005-0000-0000-00000A5F0000}"/>
    <cellStyle name="Total 8 25" xfId="24326" xr:uid="{00000000-0005-0000-0000-00000B5F0000}"/>
    <cellStyle name="Total 8 25 2" xfId="24327" xr:uid="{00000000-0005-0000-0000-00000C5F0000}"/>
    <cellStyle name="Total 8 26" xfId="24328" xr:uid="{00000000-0005-0000-0000-00000D5F0000}"/>
    <cellStyle name="Total 8 26 2" xfId="24329" xr:uid="{00000000-0005-0000-0000-00000E5F0000}"/>
    <cellStyle name="Total 8 27" xfId="24330" xr:uid="{00000000-0005-0000-0000-00000F5F0000}"/>
    <cellStyle name="Total 8 27 2" xfId="24331" xr:uid="{00000000-0005-0000-0000-0000105F0000}"/>
    <cellStyle name="Total 8 28" xfId="24332" xr:uid="{00000000-0005-0000-0000-0000115F0000}"/>
    <cellStyle name="Total 8 3" xfId="24333" xr:uid="{00000000-0005-0000-0000-0000125F0000}"/>
    <cellStyle name="Total 8 3 10" xfId="24334" xr:uid="{00000000-0005-0000-0000-0000135F0000}"/>
    <cellStyle name="Total 8 3 10 2" xfId="24335" xr:uid="{00000000-0005-0000-0000-0000145F0000}"/>
    <cellStyle name="Total 8 3 11" xfId="24336" xr:uid="{00000000-0005-0000-0000-0000155F0000}"/>
    <cellStyle name="Total 8 3 11 2" xfId="24337" xr:uid="{00000000-0005-0000-0000-0000165F0000}"/>
    <cellStyle name="Total 8 3 12" xfId="24338" xr:uid="{00000000-0005-0000-0000-0000175F0000}"/>
    <cellStyle name="Total 8 3 12 2" xfId="24339" xr:uid="{00000000-0005-0000-0000-0000185F0000}"/>
    <cellStyle name="Total 8 3 13" xfId="24340" xr:uid="{00000000-0005-0000-0000-0000195F0000}"/>
    <cellStyle name="Total 8 3 13 2" xfId="24341" xr:uid="{00000000-0005-0000-0000-00001A5F0000}"/>
    <cellStyle name="Total 8 3 14" xfId="24342" xr:uid="{00000000-0005-0000-0000-00001B5F0000}"/>
    <cellStyle name="Total 8 3 14 2" xfId="24343" xr:uid="{00000000-0005-0000-0000-00001C5F0000}"/>
    <cellStyle name="Total 8 3 15" xfId="24344" xr:uid="{00000000-0005-0000-0000-00001D5F0000}"/>
    <cellStyle name="Total 8 3 15 2" xfId="24345" xr:uid="{00000000-0005-0000-0000-00001E5F0000}"/>
    <cellStyle name="Total 8 3 16" xfId="24346" xr:uid="{00000000-0005-0000-0000-00001F5F0000}"/>
    <cellStyle name="Total 8 3 16 2" xfId="24347" xr:uid="{00000000-0005-0000-0000-0000205F0000}"/>
    <cellStyle name="Total 8 3 17" xfId="24348" xr:uid="{00000000-0005-0000-0000-0000215F0000}"/>
    <cellStyle name="Total 8 3 17 2" xfId="24349" xr:uid="{00000000-0005-0000-0000-0000225F0000}"/>
    <cellStyle name="Total 8 3 18" xfId="24350" xr:uid="{00000000-0005-0000-0000-0000235F0000}"/>
    <cellStyle name="Total 8 3 18 2" xfId="24351" xr:uid="{00000000-0005-0000-0000-0000245F0000}"/>
    <cellStyle name="Total 8 3 19" xfId="24352" xr:uid="{00000000-0005-0000-0000-0000255F0000}"/>
    <cellStyle name="Total 8 3 19 2" xfId="24353" xr:uid="{00000000-0005-0000-0000-0000265F0000}"/>
    <cellStyle name="Total 8 3 2" xfId="24354" xr:uid="{00000000-0005-0000-0000-0000275F0000}"/>
    <cellStyle name="Total 8 3 2 10" xfId="24355" xr:uid="{00000000-0005-0000-0000-0000285F0000}"/>
    <cellStyle name="Total 8 3 2 10 2" xfId="24356" xr:uid="{00000000-0005-0000-0000-0000295F0000}"/>
    <cellStyle name="Total 8 3 2 11" xfId="24357" xr:uid="{00000000-0005-0000-0000-00002A5F0000}"/>
    <cellStyle name="Total 8 3 2 11 2" xfId="24358" xr:uid="{00000000-0005-0000-0000-00002B5F0000}"/>
    <cellStyle name="Total 8 3 2 12" xfId="24359" xr:uid="{00000000-0005-0000-0000-00002C5F0000}"/>
    <cellStyle name="Total 8 3 2 12 2" xfId="24360" xr:uid="{00000000-0005-0000-0000-00002D5F0000}"/>
    <cellStyle name="Total 8 3 2 13" xfId="24361" xr:uid="{00000000-0005-0000-0000-00002E5F0000}"/>
    <cellStyle name="Total 8 3 2 13 2" xfId="24362" xr:uid="{00000000-0005-0000-0000-00002F5F0000}"/>
    <cellStyle name="Total 8 3 2 14" xfId="24363" xr:uid="{00000000-0005-0000-0000-0000305F0000}"/>
    <cellStyle name="Total 8 3 2 14 2" xfId="24364" xr:uid="{00000000-0005-0000-0000-0000315F0000}"/>
    <cellStyle name="Total 8 3 2 15" xfId="24365" xr:uid="{00000000-0005-0000-0000-0000325F0000}"/>
    <cellStyle name="Total 8 3 2 15 2" xfId="24366" xr:uid="{00000000-0005-0000-0000-0000335F0000}"/>
    <cellStyle name="Total 8 3 2 16" xfId="24367" xr:uid="{00000000-0005-0000-0000-0000345F0000}"/>
    <cellStyle name="Total 8 3 2 16 2" xfId="24368" xr:uid="{00000000-0005-0000-0000-0000355F0000}"/>
    <cellStyle name="Total 8 3 2 17" xfId="24369" xr:uid="{00000000-0005-0000-0000-0000365F0000}"/>
    <cellStyle name="Total 8 3 2 17 2" xfId="24370" xr:uid="{00000000-0005-0000-0000-0000375F0000}"/>
    <cellStyle name="Total 8 3 2 18" xfId="24371" xr:uid="{00000000-0005-0000-0000-0000385F0000}"/>
    <cellStyle name="Total 8 3 2 18 2" xfId="24372" xr:uid="{00000000-0005-0000-0000-0000395F0000}"/>
    <cellStyle name="Total 8 3 2 19" xfId="24373" xr:uid="{00000000-0005-0000-0000-00003A5F0000}"/>
    <cellStyle name="Total 8 3 2 2" xfId="24374" xr:uid="{00000000-0005-0000-0000-00003B5F0000}"/>
    <cellStyle name="Total 8 3 2 2 2" xfId="24375" xr:uid="{00000000-0005-0000-0000-00003C5F0000}"/>
    <cellStyle name="Total 8 3 2 3" xfId="24376" xr:uid="{00000000-0005-0000-0000-00003D5F0000}"/>
    <cellStyle name="Total 8 3 2 3 2" xfId="24377" xr:uid="{00000000-0005-0000-0000-00003E5F0000}"/>
    <cellStyle name="Total 8 3 2 4" xfId="24378" xr:uid="{00000000-0005-0000-0000-00003F5F0000}"/>
    <cellStyle name="Total 8 3 2 4 2" xfId="24379" xr:uid="{00000000-0005-0000-0000-0000405F0000}"/>
    <cellStyle name="Total 8 3 2 5" xfId="24380" xr:uid="{00000000-0005-0000-0000-0000415F0000}"/>
    <cellStyle name="Total 8 3 2 5 2" xfId="24381" xr:uid="{00000000-0005-0000-0000-0000425F0000}"/>
    <cellStyle name="Total 8 3 2 6" xfId="24382" xr:uid="{00000000-0005-0000-0000-0000435F0000}"/>
    <cellStyle name="Total 8 3 2 6 2" xfId="24383" xr:uid="{00000000-0005-0000-0000-0000445F0000}"/>
    <cellStyle name="Total 8 3 2 7" xfId="24384" xr:uid="{00000000-0005-0000-0000-0000455F0000}"/>
    <cellStyle name="Total 8 3 2 7 2" xfId="24385" xr:uid="{00000000-0005-0000-0000-0000465F0000}"/>
    <cellStyle name="Total 8 3 2 8" xfId="24386" xr:uid="{00000000-0005-0000-0000-0000475F0000}"/>
    <cellStyle name="Total 8 3 2 8 2" xfId="24387" xr:uid="{00000000-0005-0000-0000-0000485F0000}"/>
    <cellStyle name="Total 8 3 2 9" xfId="24388" xr:uid="{00000000-0005-0000-0000-0000495F0000}"/>
    <cellStyle name="Total 8 3 2 9 2" xfId="24389" xr:uid="{00000000-0005-0000-0000-00004A5F0000}"/>
    <cellStyle name="Total 8 3 20" xfId="24390" xr:uid="{00000000-0005-0000-0000-00004B5F0000}"/>
    <cellStyle name="Total 8 3 3" xfId="24391" xr:uid="{00000000-0005-0000-0000-00004C5F0000}"/>
    <cellStyle name="Total 8 3 3 10" xfId="24392" xr:uid="{00000000-0005-0000-0000-00004D5F0000}"/>
    <cellStyle name="Total 8 3 3 10 2" xfId="24393" xr:uid="{00000000-0005-0000-0000-00004E5F0000}"/>
    <cellStyle name="Total 8 3 3 11" xfId="24394" xr:uid="{00000000-0005-0000-0000-00004F5F0000}"/>
    <cellStyle name="Total 8 3 3 11 2" xfId="24395" xr:uid="{00000000-0005-0000-0000-0000505F0000}"/>
    <cellStyle name="Total 8 3 3 12" xfId="24396" xr:uid="{00000000-0005-0000-0000-0000515F0000}"/>
    <cellStyle name="Total 8 3 3 12 2" xfId="24397" xr:uid="{00000000-0005-0000-0000-0000525F0000}"/>
    <cellStyle name="Total 8 3 3 13" xfId="24398" xr:uid="{00000000-0005-0000-0000-0000535F0000}"/>
    <cellStyle name="Total 8 3 3 13 2" xfId="24399" xr:uid="{00000000-0005-0000-0000-0000545F0000}"/>
    <cellStyle name="Total 8 3 3 14" xfId="24400" xr:uid="{00000000-0005-0000-0000-0000555F0000}"/>
    <cellStyle name="Total 8 3 3 14 2" xfId="24401" xr:uid="{00000000-0005-0000-0000-0000565F0000}"/>
    <cellStyle name="Total 8 3 3 15" xfId="24402" xr:uid="{00000000-0005-0000-0000-0000575F0000}"/>
    <cellStyle name="Total 8 3 3 15 2" xfId="24403" xr:uid="{00000000-0005-0000-0000-0000585F0000}"/>
    <cellStyle name="Total 8 3 3 16" xfId="24404" xr:uid="{00000000-0005-0000-0000-0000595F0000}"/>
    <cellStyle name="Total 8 3 3 16 2" xfId="24405" xr:uid="{00000000-0005-0000-0000-00005A5F0000}"/>
    <cellStyle name="Total 8 3 3 17" xfId="24406" xr:uid="{00000000-0005-0000-0000-00005B5F0000}"/>
    <cellStyle name="Total 8 3 3 17 2" xfId="24407" xr:uid="{00000000-0005-0000-0000-00005C5F0000}"/>
    <cellStyle name="Total 8 3 3 18" xfId="24408" xr:uid="{00000000-0005-0000-0000-00005D5F0000}"/>
    <cellStyle name="Total 8 3 3 18 2" xfId="24409" xr:uid="{00000000-0005-0000-0000-00005E5F0000}"/>
    <cellStyle name="Total 8 3 3 19" xfId="24410" xr:uid="{00000000-0005-0000-0000-00005F5F0000}"/>
    <cellStyle name="Total 8 3 3 2" xfId="24411" xr:uid="{00000000-0005-0000-0000-0000605F0000}"/>
    <cellStyle name="Total 8 3 3 2 2" xfId="24412" xr:uid="{00000000-0005-0000-0000-0000615F0000}"/>
    <cellStyle name="Total 8 3 3 3" xfId="24413" xr:uid="{00000000-0005-0000-0000-0000625F0000}"/>
    <cellStyle name="Total 8 3 3 3 2" xfId="24414" xr:uid="{00000000-0005-0000-0000-0000635F0000}"/>
    <cellStyle name="Total 8 3 3 4" xfId="24415" xr:uid="{00000000-0005-0000-0000-0000645F0000}"/>
    <cellStyle name="Total 8 3 3 4 2" xfId="24416" xr:uid="{00000000-0005-0000-0000-0000655F0000}"/>
    <cellStyle name="Total 8 3 3 5" xfId="24417" xr:uid="{00000000-0005-0000-0000-0000665F0000}"/>
    <cellStyle name="Total 8 3 3 5 2" xfId="24418" xr:uid="{00000000-0005-0000-0000-0000675F0000}"/>
    <cellStyle name="Total 8 3 3 6" xfId="24419" xr:uid="{00000000-0005-0000-0000-0000685F0000}"/>
    <cellStyle name="Total 8 3 3 6 2" xfId="24420" xr:uid="{00000000-0005-0000-0000-0000695F0000}"/>
    <cellStyle name="Total 8 3 3 7" xfId="24421" xr:uid="{00000000-0005-0000-0000-00006A5F0000}"/>
    <cellStyle name="Total 8 3 3 7 2" xfId="24422" xr:uid="{00000000-0005-0000-0000-00006B5F0000}"/>
    <cellStyle name="Total 8 3 3 8" xfId="24423" xr:uid="{00000000-0005-0000-0000-00006C5F0000}"/>
    <cellStyle name="Total 8 3 3 8 2" xfId="24424" xr:uid="{00000000-0005-0000-0000-00006D5F0000}"/>
    <cellStyle name="Total 8 3 3 9" xfId="24425" xr:uid="{00000000-0005-0000-0000-00006E5F0000}"/>
    <cellStyle name="Total 8 3 3 9 2" xfId="24426" xr:uid="{00000000-0005-0000-0000-00006F5F0000}"/>
    <cellStyle name="Total 8 3 4" xfId="24427" xr:uid="{00000000-0005-0000-0000-0000705F0000}"/>
    <cellStyle name="Total 8 3 4 10" xfId="24428" xr:uid="{00000000-0005-0000-0000-0000715F0000}"/>
    <cellStyle name="Total 8 3 4 10 2" xfId="24429" xr:uid="{00000000-0005-0000-0000-0000725F0000}"/>
    <cellStyle name="Total 8 3 4 11" xfId="24430" xr:uid="{00000000-0005-0000-0000-0000735F0000}"/>
    <cellStyle name="Total 8 3 4 11 2" xfId="24431" xr:uid="{00000000-0005-0000-0000-0000745F0000}"/>
    <cellStyle name="Total 8 3 4 12" xfId="24432" xr:uid="{00000000-0005-0000-0000-0000755F0000}"/>
    <cellStyle name="Total 8 3 4 12 2" xfId="24433" xr:uid="{00000000-0005-0000-0000-0000765F0000}"/>
    <cellStyle name="Total 8 3 4 13" xfId="24434" xr:uid="{00000000-0005-0000-0000-0000775F0000}"/>
    <cellStyle name="Total 8 3 4 13 2" xfId="24435" xr:uid="{00000000-0005-0000-0000-0000785F0000}"/>
    <cellStyle name="Total 8 3 4 14" xfId="24436" xr:uid="{00000000-0005-0000-0000-0000795F0000}"/>
    <cellStyle name="Total 8 3 4 14 2" xfId="24437" xr:uid="{00000000-0005-0000-0000-00007A5F0000}"/>
    <cellStyle name="Total 8 3 4 15" xfId="24438" xr:uid="{00000000-0005-0000-0000-00007B5F0000}"/>
    <cellStyle name="Total 8 3 4 15 2" xfId="24439" xr:uid="{00000000-0005-0000-0000-00007C5F0000}"/>
    <cellStyle name="Total 8 3 4 16" xfId="24440" xr:uid="{00000000-0005-0000-0000-00007D5F0000}"/>
    <cellStyle name="Total 8 3 4 2" xfId="24441" xr:uid="{00000000-0005-0000-0000-00007E5F0000}"/>
    <cellStyle name="Total 8 3 4 2 2" xfId="24442" xr:uid="{00000000-0005-0000-0000-00007F5F0000}"/>
    <cellStyle name="Total 8 3 4 3" xfId="24443" xr:uid="{00000000-0005-0000-0000-0000805F0000}"/>
    <cellStyle name="Total 8 3 4 3 2" xfId="24444" xr:uid="{00000000-0005-0000-0000-0000815F0000}"/>
    <cellStyle name="Total 8 3 4 4" xfId="24445" xr:uid="{00000000-0005-0000-0000-0000825F0000}"/>
    <cellStyle name="Total 8 3 4 4 2" xfId="24446" xr:uid="{00000000-0005-0000-0000-0000835F0000}"/>
    <cellStyle name="Total 8 3 4 5" xfId="24447" xr:uid="{00000000-0005-0000-0000-0000845F0000}"/>
    <cellStyle name="Total 8 3 4 5 2" xfId="24448" xr:uid="{00000000-0005-0000-0000-0000855F0000}"/>
    <cellStyle name="Total 8 3 4 6" xfId="24449" xr:uid="{00000000-0005-0000-0000-0000865F0000}"/>
    <cellStyle name="Total 8 3 4 6 2" xfId="24450" xr:uid="{00000000-0005-0000-0000-0000875F0000}"/>
    <cellStyle name="Total 8 3 4 7" xfId="24451" xr:uid="{00000000-0005-0000-0000-0000885F0000}"/>
    <cellStyle name="Total 8 3 4 7 2" xfId="24452" xr:uid="{00000000-0005-0000-0000-0000895F0000}"/>
    <cellStyle name="Total 8 3 4 8" xfId="24453" xr:uid="{00000000-0005-0000-0000-00008A5F0000}"/>
    <cellStyle name="Total 8 3 4 8 2" xfId="24454" xr:uid="{00000000-0005-0000-0000-00008B5F0000}"/>
    <cellStyle name="Total 8 3 4 9" xfId="24455" xr:uid="{00000000-0005-0000-0000-00008C5F0000}"/>
    <cellStyle name="Total 8 3 4 9 2" xfId="24456" xr:uid="{00000000-0005-0000-0000-00008D5F0000}"/>
    <cellStyle name="Total 8 3 5" xfId="24457" xr:uid="{00000000-0005-0000-0000-00008E5F0000}"/>
    <cellStyle name="Total 8 3 5 10" xfId="24458" xr:uid="{00000000-0005-0000-0000-00008F5F0000}"/>
    <cellStyle name="Total 8 3 5 10 2" xfId="24459" xr:uid="{00000000-0005-0000-0000-0000905F0000}"/>
    <cellStyle name="Total 8 3 5 11" xfId="24460" xr:uid="{00000000-0005-0000-0000-0000915F0000}"/>
    <cellStyle name="Total 8 3 5 11 2" xfId="24461" xr:uid="{00000000-0005-0000-0000-0000925F0000}"/>
    <cellStyle name="Total 8 3 5 12" xfId="24462" xr:uid="{00000000-0005-0000-0000-0000935F0000}"/>
    <cellStyle name="Total 8 3 5 12 2" xfId="24463" xr:uid="{00000000-0005-0000-0000-0000945F0000}"/>
    <cellStyle name="Total 8 3 5 13" xfId="24464" xr:uid="{00000000-0005-0000-0000-0000955F0000}"/>
    <cellStyle name="Total 8 3 5 13 2" xfId="24465" xr:uid="{00000000-0005-0000-0000-0000965F0000}"/>
    <cellStyle name="Total 8 3 5 14" xfId="24466" xr:uid="{00000000-0005-0000-0000-0000975F0000}"/>
    <cellStyle name="Total 8 3 5 14 2" xfId="24467" xr:uid="{00000000-0005-0000-0000-0000985F0000}"/>
    <cellStyle name="Total 8 3 5 15" xfId="24468" xr:uid="{00000000-0005-0000-0000-0000995F0000}"/>
    <cellStyle name="Total 8 3 5 15 2" xfId="24469" xr:uid="{00000000-0005-0000-0000-00009A5F0000}"/>
    <cellStyle name="Total 8 3 5 16" xfId="24470" xr:uid="{00000000-0005-0000-0000-00009B5F0000}"/>
    <cellStyle name="Total 8 3 5 2" xfId="24471" xr:uid="{00000000-0005-0000-0000-00009C5F0000}"/>
    <cellStyle name="Total 8 3 5 2 2" xfId="24472" xr:uid="{00000000-0005-0000-0000-00009D5F0000}"/>
    <cellStyle name="Total 8 3 5 3" xfId="24473" xr:uid="{00000000-0005-0000-0000-00009E5F0000}"/>
    <cellStyle name="Total 8 3 5 3 2" xfId="24474" xr:uid="{00000000-0005-0000-0000-00009F5F0000}"/>
    <cellStyle name="Total 8 3 5 4" xfId="24475" xr:uid="{00000000-0005-0000-0000-0000A05F0000}"/>
    <cellStyle name="Total 8 3 5 4 2" xfId="24476" xr:uid="{00000000-0005-0000-0000-0000A15F0000}"/>
    <cellStyle name="Total 8 3 5 5" xfId="24477" xr:uid="{00000000-0005-0000-0000-0000A25F0000}"/>
    <cellStyle name="Total 8 3 5 5 2" xfId="24478" xr:uid="{00000000-0005-0000-0000-0000A35F0000}"/>
    <cellStyle name="Total 8 3 5 6" xfId="24479" xr:uid="{00000000-0005-0000-0000-0000A45F0000}"/>
    <cellStyle name="Total 8 3 5 6 2" xfId="24480" xr:uid="{00000000-0005-0000-0000-0000A55F0000}"/>
    <cellStyle name="Total 8 3 5 7" xfId="24481" xr:uid="{00000000-0005-0000-0000-0000A65F0000}"/>
    <cellStyle name="Total 8 3 5 7 2" xfId="24482" xr:uid="{00000000-0005-0000-0000-0000A75F0000}"/>
    <cellStyle name="Total 8 3 5 8" xfId="24483" xr:uid="{00000000-0005-0000-0000-0000A85F0000}"/>
    <cellStyle name="Total 8 3 5 8 2" xfId="24484" xr:uid="{00000000-0005-0000-0000-0000A95F0000}"/>
    <cellStyle name="Total 8 3 5 9" xfId="24485" xr:uid="{00000000-0005-0000-0000-0000AA5F0000}"/>
    <cellStyle name="Total 8 3 5 9 2" xfId="24486" xr:uid="{00000000-0005-0000-0000-0000AB5F0000}"/>
    <cellStyle name="Total 8 3 6" xfId="24487" xr:uid="{00000000-0005-0000-0000-0000AC5F0000}"/>
    <cellStyle name="Total 8 3 6 10" xfId="24488" xr:uid="{00000000-0005-0000-0000-0000AD5F0000}"/>
    <cellStyle name="Total 8 3 6 10 2" xfId="24489" xr:uid="{00000000-0005-0000-0000-0000AE5F0000}"/>
    <cellStyle name="Total 8 3 6 11" xfId="24490" xr:uid="{00000000-0005-0000-0000-0000AF5F0000}"/>
    <cellStyle name="Total 8 3 6 11 2" xfId="24491" xr:uid="{00000000-0005-0000-0000-0000B05F0000}"/>
    <cellStyle name="Total 8 3 6 12" xfId="24492" xr:uid="{00000000-0005-0000-0000-0000B15F0000}"/>
    <cellStyle name="Total 8 3 6 12 2" xfId="24493" xr:uid="{00000000-0005-0000-0000-0000B25F0000}"/>
    <cellStyle name="Total 8 3 6 13" xfId="24494" xr:uid="{00000000-0005-0000-0000-0000B35F0000}"/>
    <cellStyle name="Total 8 3 6 13 2" xfId="24495" xr:uid="{00000000-0005-0000-0000-0000B45F0000}"/>
    <cellStyle name="Total 8 3 6 14" xfId="24496" xr:uid="{00000000-0005-0000-0000-0000B55F0000}"/>
    <cellStyle name="Total 8 3 6 14 2" xfId="24497" xr:uid="{00000000-0005-0000-0000-0000B65F0000}"/>
    <cellStyle name="Total 8 3 6 15" xfId="24498" xr:uid="{00000000-0005-0000-0000-0000B75F0000}"/>
    <cellStyle name="Total 8 3 6 2" xfId="24499" xr:uid="{00000000-0005-0000-0000-0000B85F0000}"/>
    <cellStyle name="Total 8 3 6 2 2" xfId="24500" xr:uid="{00000000-0005-0000-0000-0000B95F0000}"/>
    <cellStyle name="Total 8 3 6 3" xfId="24501" xr:uid="{00000000-0005-0000-0000-0000BA5F0000}"/>
    <cellStyle name="Total 8 3 6 3 2" xfId="24502" xr:uid="{00000000-0005-0000-0000-0000BB5F0000}"/>
    <cellStyle name="Total 8 3 6 4" xfId="24503" xr:uid="{00000000-0005-0000-0000-0000BC5F0000}"/>
    <cellStyle name="Total 8 3 6 4 2" xfId="24504" xr:uid="{00000000-0005-0000-0000-0000BD5F0000}"/>
    <cellStyle name="Total 8 3 6 5" xfId="24505" xr:uid="{00000000-0005-0000-0000-0000BE5F0000}"/>
    <cellStyle name="Total 8 3 6 5 2" xfId="24506" xr:uid="{00000000-0005-0000-0000-0000BF5F0000}"/>
    <cellStyle name="Total 8 3 6 6" xfId="24507" xr:uid="{00000000-0005-0000-0000-0000C05F0000}"/>
    <cellStyle name="Total 8 3 6 6 2" xfId="24508" xr:uid="{00000000-0005-0000-0000-0000C15F0000}"/>
    <cellStyle name="Total 8 3 6 7" xfId="24509" xr:uid="{00000000-0005-0000-0000-0000C25F0000}"/>
    <cellStyle name="Total 8 3 6 7 2" xfId="24510" xr:uid="{00000000-0005-0000-0000-0000C35F0000}"/>
    <cellStyle name="Total 8 3 6 8" xfId="24511" xr:uid="{00000000-0005-0000-0000-0000C45F0000}"/>
    <cellStyle name="Total 8 3 6 8 2" xfId="24512" xr:uid="{00000000-0005-0000-0000-0000C55F0000}"/>
    <cellStyle name="Total 8 3 6 9" xfId="24513" xr:uid="{00000000-0005-0000-0000-0000C65F0000}"/>
    <cellStyle name="Total 8 3 6 9 2" xfId="24514" xr:uid="{00000000-0005-0000-0000-0000C75F0000}"/>
    <cellStyle name="Total 8 3 7" xfId="24515" xr:uid="{00000000-0005-0000-0000-0000C85F0000}"/>
    <cellStyle name="Total 8 3 7 2" xfId="24516" xr:uid="{00000000-0005-0000-0000-0000C95F0000}"/>
    <cellStyle name="Total 8 3 8" xfId="24517" xr:uid="{00000000-0005-0000-0000-0000CA5F0000}"/>
    <cellStyle name="Total 8 3 8 2" xfId="24518" xr:uid="{00000000-0005-0000-0000-0000CB5F0000}"/>
    <cellStyle name="Total 8 3 9" xfId="24519" xr:uid="{00000000-0005-0000-0000-0000CC5F0000}"/>
    <cellStyle name="Total 8 3 9 2" xfId="24520" xr:uid="{00000000-0005-0000-0000-0000CD5F0000}"/>
    <cellStyle name="Total 8 4" xfId="24521" xr:uid="{00000000-0005-0000-0000-0000CE5F0000}"/>
    <cellStyle name="Total 8 4 10" xfId="24522" xr:uid="{00000000-0005-0000-0000-0000CF5F0000}"/>
    <cellStyle name="Total 8 4 10 2" xfId="24523" xr:uid="{00000000-0005-0000-0000-0000D05F0000}"/>
    <cellStyle name="Total 8 4 11" xfId="24524" xr:uid="{00000000-0005-0000-0000-0000D15F0000}"/>
    <cellStyle name="Total 8 4 11 2" xfId="24525" xr:uid="{00000000-0005-0000-0000-0000D25F0000}"/>
    <cellStyle name="Total 8 4 12" xfId="24526" xr:uid="{00000000-0005-0000-0000-0000D35F0000}"/>
    <cellStyle name="Total 8 4 12 2" xfId="24527" xr:uid="{00000000-0005-0000-0000-0000D45F0000}"/>
    <cellStyle name="Total 8 4 13" xfId="24528" xr:uid="{00000000-0005-0000-0000-0000D55F0000}"/>
    <cellStyle name="Total 8 4 13 2" xfId="24529" xr:uid="{00000000-0005-0000-0000-0000D65F0000}"/>
    <cellStyle name="Total 8 4 14" xfId="24530" xr:uid="{00000000-0005-0000-0000-0000D75F0000}"/>
    <cellStyle name="Total 8 4 14 2" xfId="24531" xr:uid="{00000000-0005-0000-0000-0000D85F0000}"/>
    <cellStyle name="Total 8 4 15" xfId="24532" xr:uid="{00000000-0005-0000-0000-0000D95F0000}"/>
    <cellStyle name="Total 8 4 15 2" xfId="24533" xr:uid="{00000000-0005-0000-0000-0000DA5F0000}"/>
    <cellStyle name="Total 8 4 16" xfId="24534" xr:uid="{00000000-0005-0000-0000-0000DB5F0000}"/>
    <cellStyle name="Total 8 4 16 2" xfId="24535" xr:uid="{00000000-0005-0000-0000-0000DC5F0000}"/>
    <cellStyle name="Total 8 4 17" xfId="24536" xr:uid="{00000000-0005-0000-0000-0000DD5F0000}"/>
    <cellStyle name="Total 8 4 17 2" xfId="24537" xr:uid="{00000000-0005-0000-0000-0000DE5F0000}"/>
    <cellStyle name="Total 8 4 18" xfId="24538" xr:uid="{00000000-0005-0000-0000-0000DF5F0000}"/>
    <cellStyle name="Total 8 4 18 2" xfId="24539" xr:uid="{00000000-0005-0000-0000-0000E05F0000}"/>
    <cellStyle name="Total 8 4 19" xfId="24540" xr:uid="{00000000-0005-0000-0000-0000E15F0000}"/>
    <cellStyle name="Total 8 4 19 2" xfId="24541" xr:uid="{00000000-0005-0000-0000-0000E25F0000}"/>
    <cellStyle name="Total 8 4 2" xfId="24542" xr:uid="{00000000-0005-0000-0000-0000E35F0000}"/>
    <cellStyle name="Total 8 4 2 10" xfId="24543" xr:uid="{00000000-0005-0000-0000-0000E45F0000}"/>
    <cellStyle name="Total 8 4 2 10 2" xfId="24544" xr:uid="{00000000-0005-0000-0000-0000E55F0000}"/>
    <cellStyle name="Total 8 4 2 11" xfId="24545" xr:uid="{00000000-0005-0000-0000-0000E65F0000}"/>
    <cellStyle name="Total 8 4 2 11 2" xfId="24546" xr:uid="{00000000-0005-0000-0000-0000E75F0000}"/>
    <cellStyle name="Total 8 4 2 12" xfId="24547" xr:uid="{00000000-0005-0000-0000-0000E85F0000}"/>
    <cellStyle name="Total 8 4 2 12 2" xfId="24548" xr:uid="{00000000-0005-0000-0000-0000E95F0000}"/>
    <cellStyle name="Total 8 4 2 13" xfId="24549" xr:uid="{00000000-0005-0000-0000-0000EA5F0000}"/>
    <cellStyle name="Total 8 4 2 13 2" xfId="24550" xr:uid="{00000000-0005-0000-0000-0000EB5F0000}"/>
    <cellStyle name="Total 8 4 2 14" xfId="24551" xr:uid="{00000000-0005-0000-0000-0000EC5F0000}"/>
    <cellStyle name="Total 8 4 2 14 2" xfId="24552" xr:uid="{00000000-0005-0000-0000-0000ED5F0000}"/>
    <cellStyle name="Total 8 4 2 15" xfId="24553" xr:uid="{00000000-0005-0000-0000-0000EE5F0000}"/>
    <cellStyle name="Total 8 4 2 15 2" xfId="24554" xr:uid="{00000000-0005-0000-0000-0000EF5F0000}"/>
    <cellStyle name="Total 8 4 2 16" xfId="24555" xr:uid="{00000000-0005-0000-0000-0000F05F0000}"/>
    <cellStyle name="Total 8 4 2 16 2" xfId="24556" xr:uid="{00000000-0005-0000-0000-0000F15F0000}"/>
    <cellStyle name="Total 8 4 2 17" xfId="24557" xr:uid="{00000000-0005-0000-0000-0000F25F0000}"/>
    <cellStyle name="Total 8 4 2 17 2" xfId="24558" xr:uid="{00000000-0005-0000-0000-0000F35F0000}"/>
    <cellStyle name="Total 8 4 2 18" xfId="24559" xr:uid="{00000000-0005-0000-0000-0000F45F0000}"/>
    <cellStyle name="Total 8 4 2 18 2" xfId="24560" xr:uid="{00000000-0005-0000-0000-0000F55F0000}"/>
    <cellStyle name="Total 8 4 2 19" xfId="24561" xr:uid="{00000000-0005-0000-0000-0000F65F0000}"/>
    <cellStyle name="Total 8 4 2 2" xfId="24562" xr:uid="{00000000-0005-0000-0000-0000F75F0000}"/>
    <cellStyle name="Total 8 4 2 2 2" xfId="24563" xr:uid="{00000000-0005-0000-0000-0000F85F0000}"/>
    <cellStyle name="Total 8 4 2 3" xfId="24564" xr:uid="{00000000-0005-0000-0000-0000F95F0000}"/>
    <cellStyle name="Total 8 4 2 3 2" xfId="24565" xr:uid="{00000000-0005-0000-0000-0000FA5F0000}"/>
    <cellStyle name="Total 8 4 2 4" xfId="24566" xr:uid="{00000000-0005-0000-0000-0000FB5F0000}"/>
    <cellStyle name="Total 8 4 2 4 2" xfId="24567" xr:uid="{00000000-0005-0000-0000-0000FC5F0000}"/>
    <cellStyle name="Total 8 4 2 5" xfId="24568" xr:uid="{00000000-0005-0000-0000-0000FD5F0000}"/>
    <cellStyle name="Total 8 4 2 5 2" xfId="24569" xr:uid="{00000000-0005-0000-0000-0000FE5F0000}"/>
    <cellStyle name="Total 8 4 2 6" xfId="24570" xr:uid="{00000000-0005-0000-0000-0000FF5F0000}"/>
    <cellStyle name="Total 8 4 2 6 2" xfId="24571" xr:uid="{00000000-0005-0000-0000-000000600000}"/>
    <cellStyle name="Total 8 4 2 7" xfId="24572" xr:uid="{00000000-0005-0000-0000-000001600000}"/>
    <cellStyle name="Total 8 4 2 7 2" xfId="24573" xr:uid="{00000000-0005-0000-0000-000002600000}"/>
    <cellStyle name="Total 8 4 2 8" xfId="24574" xr:uid="{00000000-0005-0000-0000-000003600000}"/>
    <cellStyle name="Total 8 4 2 8 2" xfId="24575" xr:uid="{00000000-0005-0000-0000-000004600000}"/>
    <cellStyle name="Total 8 4 2 9" xfId="24576" xr:uid="{00000000-0005-0000-0000-000005600000}"/>
    <cellStyle name="Total 8 4 2 9 2" xfId="24577" xr:uid="{00000000-0005-0000-0000-000006600000}"/>
    <cellStyle name="Total 8 4 20" xfId="24578" xr:uid="{00000000-0005-0000-0000-000007600000}"/>
    <cellStyle name="Total 8 4 3" xfId="24579" xr:uid="{00000000-0005-0000-0000-000008600000}"/>
    <cellStyle name="Total 8 4 3 10" xfId="24580" xr:uid="{00000000-0005-0000-0000-000009600000}"/>
    <cellStyle name="Total 8 4 3 10 2" xfId="24581" xr:uid="{00000000-0005-0000-0000-00000A600000}"/>
    <cellStyle name="Total 8 4 3 11" xfId="24582" xr:uid="{00000000-0005-0000-0000-00000B600000}"/>
    <cellStyle name="Total 8 4 3 11 2" xfId="24583" xr:uid="{00000000-0005-0000-0000-00000C600000}"/>
    <cellStyle name="Total 8 4 3 12" xfId="24584" xr:uid="{00000000-0005-0000-0000-00000D600000}"/>
    <cellStyle name="Total 8 4 3 12 2" xfId="24585" xr:uid="{00000000-0005-0000-0000-00000E600000}"/>
    <cellStyle name="Total 8 4 3 13" xfId="24586" xr:uid="{00000000-0005-0000-0000-00000F600000}"/>
    <cellStyle name="Total 8 4 3 13 2" xfId="24587" xr:uid="{00000000-0005-0000-0000-000010600000}"/>
    <cellStyle name="Total 8 4 3 14" xfId="24588" xr:uid="{00000000-0005-0000-0000-000011600000}"/>
    <cellStyle name="Total 8 4 3 14 2" xfId="24589" xr:uid="{00000000-0005-0000-0000-000012600000}"/>
    <cellStyle name="Total 8 4 3 15" xfId="24590" xr:uid="{00000000-0005-0000-0000-000013600000}"/>
    <cellStyle name="Total 8 4 3 15 2" xfId="24591" xr:uid="{00000000-0005-0000-0000-000014600000}"/>
    <cellStyle name="Total 8 4 3 16" xfId="24592" xr:uid="{00000000-0005-0000-0000-000015600000}"/>
    <cellStyle name="Total 8 4 3 16 2" xfId="24593" xr:uid="{00000000-0005-0000-0000-000016600000}"/>
    <cellStyle name="Total 8 4 3 17" xfId="24594" xr:uid="{00000000-0005-0000-0000-000017600000}"/>
    <cellStyle name="Total 8 4 3 17 2" xfId="24595" xr:uid="{00000000-0005-0000-0000-000018600000}"/>
    <cellStyle name="Total 8 4 3 18" xfId="24596" xr:uid="{00000000-0005-0000-0000-000019600000}"/>
    <cellStyle name="Total 8 4 3 18 2" xfId="24597" xr:uid="{00000000-0005-0000-0000-00001A600000}"/>
    <cellStyle name="Total 8 4 3 19" xfId="24598" xr:uid="{00000000-0005-0000-0000-00001B600000}"/>
    <cellStyle name="Total 8 4 3 2" xfId="24599" xr:uid="{00000000-0005-0000-0000-00001C600000}"/>
    <cellStyle name="Total 8 4 3 2 2" xfId="24600" xr:uid="{00000000-0005-0000-0000-00001D600000}"/>
    <cellStyle name="Total 8 4 3 3" xfId="24601" xr:uid="{00000000-0005-0000-0000-00001E600000}"/>
    <cellStyle name="Total 8 4 3 3 2" xfId="24602" xr:uid="{00000000-0005-0000-0000-00001F600000}"/>
    <cellStyle name="Total 8 4 3 4" xfId="24603" xr:uid="{00000000-0005-0000-0000-000020600000}"/>
    <cellStyle name="Total 8 4 3 4 2" xfId="24604" xr:uid="{00000000-0005-0000-0000-000021600000}"/>
    <cellStyle name="Total 8 4 3 5" xfId="24605" xr:uid="{00000000-0005-0000-0000-000022600000}"/>
    <cellStyle name="Total 8 4 3 5 2" xfId="24606" xr:uid="{00000000-0005-0000-0000-000023600000}"/>
    <cellStyle name="Total 8 4 3 6" xfId="24607" xr:uid="{00000000-0005-0000-0000-000024600000}"/>
    <cellStyle name="Total 8 4 3 6 2" xfId="24608" xr:uid="{00000000-0005-0000-0000-000025600000}"/>
    <cellStyle name="Total 8 4 3 7" xfId="24609" xr:uid="{00000000-0005-0000-0000-000026600000}"/>
    <cellStyle name="Total 8 4 3 7 2" xfId="24610" xr:uid="{00000000-0005-0000-0000-000027600000}"/>
    <cellStyle name="Total 8 4 3 8" xfId="24611" xr:uid="{00000000-0005-0000-0000-000028600000}"/>
    <cellStyle name="Total 8 4 3 8 2" xfId="24612" xr:uid="{00000000-0005-0000-0000-000029600000}"/>
    <cellStyle name="Total 8 4 3 9" xfId="24613" xr:uid="{00000000-0005-0000-0000-00002A600000}"/>
    <cellStyle name="Total 8 4 3 9 2" xfId="24614" xr:uid="{00000000-0005-0000-0000-00002B600000}"/>
    <cellStyle name="Total 8 4 4" xfId="24615" xr:uid="{00000000-0005-0000-0000-00002C600000}"/>
    <cellStyle name="Total 8 4 4 10" xfId="24616" xr:uid="{00000000-0005-0000-0000-00002D600000}"/>
    <cellStyle name="Total 8 4 4 10 2" xfId="24617" xr:uid="{00000000-0005-0000-0000-00002E600000}"/>
    <cellStyle name="Total 8 4 4 11" xfId="24618" xr:uid="{00000000-0005-0000-0000-00002F600000}"/>
    <cellStyle name="Total 8 4 4 11 2" xfId="24619" xr:uid="{00000000-0005-0000-0000-000030600000}"/>
    <cellStyle name="Total 8 4 4 12" xfId="24620" xr:uid="{00000000-0005-0000-0000-000031600000}"/>
    <cellStyle name="Total 8 4 4 12 2" xfId="24621" xr:uid="{00000000-0005-0000-0000-000032600000}"/>
    <cellStyle name="Total 8 4 4 13" xfId="24622" xr:uid="{00000000-0005-0000-0000-000033600000}"/>
    <cellStyle name="Total 8 4 4 13 2" xfId="24623" xr:uid="{00000000-0005-0000-0000-000034600000}"/>
    <cellStyle name="Total 8 4 4 14" xfId="24624" xr:uid="{00000000-0005-0000-0000-000035600000}"/>
    <cellStyle name="Total 8 4 4 14 2" xfId="24625" xr:uid="{00000000-0005-0000-0000-000036600000}"/>
    <cellStyle name="Total 8 4 4 15" xfId="24626" xr:uid="{00000000-0005-0000-0000-000037600000}"/>
    <cellStyle name="Total 8 4 4 15 2" xfId="24627" xr:uid="{00000000-0005-0000-0000-000038600000}"/>
    <cellStyle name="Total 8 4 4 16" xfId="24628" xr:uid="{00000000-0005-0000-0000-000039600000}"/>
    <cellStyle name="Total 8 4 4 2" xfId="24629" xr:uid="{00000000-0005-0000-0000-00003A600000}"/>
    <cellStyle name="Total 8 4 4 2 2" xfId="24630" xr:uid="{00000000-0005-0000-0000-00003B600000}"/>
    <cellStyle name="Total 8 4 4 3" xfId="24631" xr:uid="{00000000-0005-0000-0000-00003C600000}"/>
    <cellStyle name="Total 8 4 4 3 2" xfId="24632" xr:uid="{00000000-0005-0000-0000-00003D600000}"/>
    <cellStyle name="Total 8 4 4 4" xfId="24633" xr:uid="{00000000-0005-0000-0000-00003E600000}"/>
    <cellStyle name="Total 8 4 4 4 2" xfId="24634" xr:uid="{00000000-0005-0000-0000-00003F600000}"/>
    <cellStyle name="Total 8 4 4 5" xfId="24635" xr:uid="{00000000-0005-0000-0000-000040600000}"/>
    <cellStyle name="Total 8 4 4 5 2" xfId="24636" xr:uid="{00000000-0005-0000-0000-000041600000}"/>
    <cellStyle name="Total 8 4 4 6" xfId="24637" xr:uid="{00000000-0005-0000-0000-000042600000}"/>
    <cellStyle name="Total 8 4 4 6 2" xfId="24638" xr:uid="{00000000-0005-0000-0000-000043600000}"/>
    <cellStyle name="Total 8 4 4 7" xfId="24639" xr:uid="{00000000-0005-0000-0000-000044600000}"/>
    <cellStyle name="Total 8 4 4 7 2" xfId="24640" xr:uid="{00000000-0005-0000-0000-000045600000}"/>
    <cellStyle name="Total 8 4 4 8" xfId="24641" xr:uid="{00000000-0005-0000-0000-000046600000}"/>
    <cellStyle name="Total 8 4 4 8 2" xfId="24642" xr:uid="{00000000-0005-0000-0000-000047600000}"/>
    <cellStyle name="Total 8 4 4 9" xfId="24643" xr:uid="{00000000-0005-0000-0000-000048600000}"/>
    <cellStyle name="Total 8 4 4 9 2" xfId="24644" xr:uid="{00000000-0005-0000-0000-000049600000}"/>
    <cellStyle name="Total 8 4 5" xfId="24645" xr:uid="{00000000-0005-0000-0000-00004A600000}"/>
    <cellStyle name="Total 8 4 5 10" xfId="24646" xr:uid="{00000000-0005-0000-0000-00004B600000}"/>
    <cellStyle name="Total 8 4 5 10 2" xfId="24647" xr:uid="{00000000-0005-0000-0000-00004C600000}"/>
    <cellStyle name="Total 8 4 5 11" xfId="24648" xr:uid="{00000000-0005-0000-0000-00004D600000}"/>
    <cellStyle name="Total 8 4 5 11 2" xfId="24649" xr:uid="{00000000-0005-0000-0000-00004E600000}"/>
    <cellStyle name="Total 8 4 5 12" xfId="24650" xr:uid="{00000000-0005-0000-0000-00004F600000}"/>
    <cellStyle name="Total 8 4 5 12 2" xfId="24651" xr:uid="{00000000-0005-0000-0000-000050600000}"/>
    <cellStyle name="Total 8 4 5 13" xfId="24652" xr:uid="{00000000-0005-0000-0000-000051600000}"/>
    <cellStyle name="Total 8 4 5 13 2" xfId="24653" xr:uid="{00000000-0005-0000-0000-000052600000}"/>
    <cellStyle name="Total 8 4 5 14" xfId="24654" xr:uid="{00000000-0005-0000-0000-000053600000}"/>
    <cellStyle name="Total 8 4 5 14 2" xfId="24655" xr:uid="{00000000-0005-0000-0000-000054600000}"/>
    <cellStyle name="Total 8 4 5 15" xfId="24656" xr:uid="{00000000-0005-0000-0000-000055600000}"/>
    <cellStyle name="Total 8 4 5 15 2" xfId="24657" xr:uid="{00000000-0005-0000-0000-000056600000}"/>
    <cellStyle name="Total 8 4 5 16" xfId="24658" xr:uid="{00000000-0005-0000-0000-000057600000}"/>
    <cellStyle name="Total 8 4 5 2" xfId="24659" xr:uid="{00000000-0005-0000-0000-000058600000}"/>
    <cellStyle name="Total 8 4 5 2 2" xfId="24660" xr:uid="{00000000-0005-0000-0000-000059600000}"/>
    <cellStyle name="Total 8 4 5 3" xfId="24661" xr:uid="{00000000-0005-0000-0000-00005A600000}"/>
    <cellStyle name="Total 8 4 5 3 2" xfId="24662" xr:uid="{00000000-0005-0000-0000-00005B600000}"/>
    <cellStyle name="Total 8 4 5 4" xfId="24663" xr:uid="{00000000-0005-0000-0000-00005C600000}"/>
    <cellStyle name="Total 8 4 5 4 2" xfId="24664" xr:uid="{00000000-0005-0000-0000-00005D600000}"/>
    <cellStyle name="Total 8 4 5 5" xfId="24665" xr:uid="{00000000-0005-0000-0000-00005E600000}"/>
    <cellStyle name="Total 8 4 5 5 2" xfId="24666" xr:uid="{00000000-0005-0000-0000-00005F600000}"/>
    <cellStyle name="Total 8 4 5 6" xfId="24667" xr:uid="{00000000-0005-0000-0000-000060600000}"/>
    <cellStyle name="Total 8 4 5 6 2" xfId="24668" xr:uid="{00000000-0005-0000-0000-000061600000}"/>
    <cellStyle name="Total 8 4 5 7" xfId="24669" xr:uid="{00000000-0005-0000-0000-000062600000}"/>
    <cellStyle name="Total 8 4 5 7 2" xfId="24670" xr:uid="{00000000-0005-0000-0000-000063600000}"/>
    <cellStyle name="Total 8 4 5 8" xfId="24671" xr:uid="{00000000-0005-0000-0000-000064600000}"/>
    <cellStyle name="Total 8 4 5 8 2" xfId="24672" xr:uid="{00000000-0005-0000-0000-000065600000}"/>
    <cellStyle name="Total 8 4 5 9" xfId="24673" xr:uid="{00000000-0005-0000-0000-000066600000}"/>
    <cellStyle name="Total 8 4 5 9 2" xfId="24674" xr:uid="{00000000-0005-0000-0000-000067600000}"/>
    <cellStyle name="Total 8 4 6" xfId="24675" xr:uid="{00000000-0005-0000-0000-000068600000}"/>
    <cellStyle name="Total 8 4 6 10" xfId="24676" xr:uid="{00000000-0005-0000-0000-000069600000}"/>
    <cellStyle name="Total 8 4 6 10 2" xfId="24677" xr:uid="{00000000-0005-0000-0000-00006A600000}"/>
    <cellStyle name="Total 8 4 6 11" xfId="24678" xr:uid="{00000000-0005-0000-0000-00006B600000}"/>
    <cellStyle name="Total 8 4 6 11 2" xfId="24679" xr:uid="{00000000-0005-0000-0000-00006C600000}"/>
    <cellStyle name="Total 8 4 6 12" xfId="24680" xr:uid="{00000000-0005-0000-0000-00006D600000}"/>
    <cellStyle name="Total 8 4 6 12 2" xfId="24681" xr:uid="{00000000-0005-0000-0000-00006E600000}"/>
    <cellStyle name="Total 8 4 6 13" xfId="24682" xr:uid="{00000000-0005-0000-0000-00006F600000}"/>
    <cellStyle name="Total 8 4 6 13 2" xfId="24683" xr:uid="{00000000-0005-0000-0000-000070600000}"/>
    <cellStyle name="Total 8 4 6 14" xfId="24684" xr:uid="{00000000-0005-0000-0000-000071600000}"/>
    <cellStyle name="Total 8 4 6 14 2" xfId="24685" xr:uid="{00000000-0005-0000-0000-000072600000}"/>
    <cellStyle name="Total 8 4 6 15" xfId="24686" xr:uid="{00000000-0005-0000-0000-000073600000}"/>
    <cellStyle name="Total 8 4 6 2" xfId="24687" xr:uid="{00000000-0005-0000-0000-000074600000}"/>
    <cellStyle name="Total 8 4 6 2 2" xfId="24688" xr:uid="{00000000-0005-0000-0000-000075600000}"/>
    <cellStyle name="Total 8 4 6 3" xfId="24689" xr:uid="{00000000-0005-0000-0000-000076600000}"/>
    <cellStyle name="Total 8 4 6 3 2" xfId="24690" xr:uid="{00000000-0005-0000-0000-000077600000}"/>
    <cellStyle name="Total 8 4 6 4" xfId="24691" xr:uid="{00000000-0005-0000-0000-000078600000}"/>
    <cellStyle name="Total 8 4 6 4 2" xfId="24692" xr:uid="{00000000-0005-0000-0000-000079600000}"/>
    <cellStyle name="Total 8 4 6 5" xfId="24693" xr:uid="{00000000-0005-0000-0000-00007A600000}"/>
    <cellStyle name="Total 8 4 6 5 2" xfId="24694" xr:uid="{00000000-0005-0000-0000-00007B600000}"/>
    <cellStyle name="Total 8 4 6 6" xfId="24695" xr:uid="{00000000-0005-0000-0000-00007C600000}"/>
    <cellStyle name="Total 8 4 6 6 2" xfId="24696" xr:uid="{00000000-0005-0000-0000-00007D600000}"/>
    <cellStyle name="Total 8 4 6 7" xfId="24697" xr:uid="{00000000-0005-0000-0000-00007E600000}"/>
    <cellStyle name="Total 8 4 6 7 2" xfId="24698" xr:uid="{00000000-0005-0000-0000-00007F600000}"/>
    <cellStyle name="Total 8 4 6 8" xfId="24699" xr:uid="{00000000-0005-0000-0000-000080600000}"/>
    <cellStyle name="Total 8 4 6 8 2" xfId="24700" xr:uid="{00000000-0005-0000-0000-000081600000}"/>
    <cellStyle name="Total 8 4 6 9" xfId="24701" xr:uid="{00000000-0005-0000-0000-000082600000}"/>
    <cellStyle name="Total 8 4 6 9 2" xfId="24702" xr:uid="{00000000-0005-0000-0000-000083600000}"/>
    <cellStyle name="Total 8 4 7" xfId="24703" xr:uid="{00000000-0005-0000-0000-000084600000}"/>
    <cellStyle name="Total 8 4 7 2" xfId="24704" xr:uid="{00000000-0005-0000-0000-000085600000}"/>
    <cellStyle name="Total 8 4 8" xfId="24705" xr:uid="{00000000-0005-0000-0000-000086600000}"/>
    <cellStyle name="Total 8 4 8 2" xfId="24706" xr:uid="{00000000-0005-0000-0000-000087600000}"/>
    <cellStyle name="Total 8 4 9" xfId="24707" xr:uid="{00000000-0005-0000-0000-000088600000}"/>
    <cellStyle name="Total 8 4 9 2" xfId="24708" xr:uid="{00000000-0005-0000-0000-000089600000}"/>
    <cellStyle name="Total 8 5" xfId="24709" xr:uid="{00000000-0005-0000-0000-00008A600000}"/>
    <cellStyle name="Total 8 5 10" xfId="24710" xr:uid="{00000000-0005-0000-0000-00008B600000}"/>
    <cellStyle name="Total 8 5 10 2" xfId="24711" xr:uid="{00000000-0005-0000-0000-00008C600000}"/>
    <cellStyle name="Total 8 5 11" xfId="24712" xr:uid="{00000000-0005-0000-0000-00008D600000}"/>
    <cellStyle name="Total 8 5 11 2" xfId="24713" xr:uid="{00000000-0005-0000-0000-00008E600000}"/>
    <cellStyle name="Total 8 5 12" xfId="24714" xr:uid="{00000000-0005-0000-0000-00008F600000}"/>
    <cellStyle name="Total 8 5 12 2" xfId="24715" xr:uid="{00000000-0005-0000-0000-000090600000}"/>
    <cellStyle name="Total 8 5 13" xfId="24716" xr:uid="{00000000-0005-0000-0000-000091600000}"/>
    <cellStyle name="Total 8 5 13 2" xfId="24717" xr:uid="{00000000-0005-0000-0000-000092600000}"/>
    <cellStyle name="Total 8 5 14" xfId="24718" xr:uid="{00000000-0005-0000-0000-000093600000}"/>
    <cellStyle name="Total 8 5 14 2" xfId="24719" xr:uid="{00000000-0005-0000-0000-000094600000}"/>
    <cellStyle name="Total 8 5 15" xfId="24720" xr:uid="{00000000-0005-0000-0000-000095600000}"/>
    <cellStyle name="Total 8 5 15 2" xfId="24721" xr:uid="{00000000-0005-0000-0000-000096600000}"/>
    <cellStyle name="Total 8 5 16" xfId="24722" xr:uid="{00000000-0005-0000-0000-000097600000}"/>
    <cellStyle name="Total 8 5 16 2" xfId="24723" xr:uid="{00000000-0005-0000-0000-000098600000}"/>
    <cellStyle name="Total 8 5 17" xfId="24724" xr:uid="{00000000-0005-0000-0000-000099600000}"/>
    <cellStyle name="Total 8 5 17 2" xfId="24725" xr:uid="{00000000-0005-0000-0000-00009A600000}"/>
    <cellStyle name="Total 8 5 18" xfId="24726" xr:uid="{00000000-0005-0000-0000-00009B600000}"/>
    <cellStyle name="Total 8 5 18 2" xfId="24727" xr:uid="{00000000-0005-0000-0000-00009C600000}"/>
    <cellStyle name="Total 8 5 19" xfId="24728" xr:uid="{00000000-0005-0000-0000-00009D600000}"/>
    <cellStyle name="Total 8 5 19 2" xfId="24729" xr:uid="{00000000-0005-0000-0000-00009E600000}"/>
    <cellStyle name="Total 8 5 2" xfId="24730" xr:uid="{00000000-0005-0000-0000-00009F600000}"/>
    <cellStyle name="Total 8 5 2 10" xfId="24731" xr:uid="{00000000-0005-0000-0000-0000A0600000}"/>
    <cellStyle name="Total 8 5 2 10 2" xfId="24732" xr:uid="{00000000-0005-0000-0000-0000A1600000}"/>
    <cellStyle name="Total 8 5 2 11" xfId="24733" xr:uid="{00000000-0005-0000-0000-0000A2600000}"/>
    <cellStyle name="Total 8 5 2 11 2" xfId="24734" xr:uid="{00000000-0005-0000-0000-0000A3600000}"/>
    <cellStyle name="Total 8 5 2 12" xfId="24735" xr:uid="{00000000-0005-0000-0000-0000A4600000}"/>
    <cellStyle name="Total 8 5 2 12 2" xfId="24736" xr:uid="{00000000-0005-0000-0000-0000A5600000}"/>
    <cellStyle name="Total 8 5 2 13" xfId="24737" xr:uid="{00000000-0005-0000-0000-0000A6600000}"/>
    <cellStyle name="Total 8 5 2 13 2" xfId="24738" xr:uid="{00000000-0005-0000-0000-0000A7600000}"/>
    <cellStyle name="Total 8 5 2 14" xfId="24739" xr:uid="{00000000-0005-0000-0000-0000A8600000}"/>
    <cellStyle name="Total 8 5 2 14 2" xfId="24740" xr:uid="{00000000-0005-0000-0000-0000A9600000}"/>
    <cellStyle name="Total 8 5 2 15" xfId="24741" xr:uid="{00000000-0005-0000-0000-0000AA600000}"/>
    <cellStyle name="Total 8 5 2 15 2" xfId="24742" xr:uid="{00000000-0005-0000-0000-0000AB600000}"/>
    <cellStyle name="Total 8 5 2 16" xfId="24743" xr:uid="{00000000-0005-0000-0000-0000AC600000}"/>
    <cellStyle name="Total 8 5 2 16 2" xfId="24744" xr:uid="{00000000-0005-0000-0000-0000AD600000}"/>
    <cellStyle name="Total 8 5 2 17" xfId="24745" xr:uid="{00000000-0005-0000-0000-0000AE600000}"/>
    <cellStyle name="Total 8 5 2 17 2" xfId="24746" xr:uid="{00000000-0005-0000-0000-0000AF600000}"/>
    <cellStyle name="Total 8 5 2 18" xfId="24747" xr:uid="{00000000-0005-0000-0000-0000B0600000}"/>
    <cellStyle name="Total 8 5 2 18 2" xfId="24748" xr:uid="{00000000-0005-0000-0000-0000B1600000}"/>
    <cellStyle name="Total 8 5 2 19" xfId="24749" xr:uid="{00000000-0005-0000-0000-0000B2600000}"/>
    <cellStyle name="Total 8 5 2 2" xfId="24750" xr:uid="{00000000-0005-0000-0000-0000B3600000}"/>
    <cellStyle name="Total 8 5 2 2 2" xfId="24751" xr:uid="{00000000-0005-0000-0000-0000B4600000}"/>
    <cellStyle name="Total 8 5 2 3" xfId="24752" xr:uid="{00000000-0005-0000-0000-0000B5600000}"/>
    <cellStyle name="Total 8 5 2 3 2" xfId="24753" xr:uid="{00000000-0005-0000-0000-0000B6600000}"/>
    <cellStyle name="Total 8 5 2 4" xfId="24754" xr:uid="{00000000-0005-0000-0000-0000B7600000}"/>
    <cellStyle name="Total 8 5 2 4 2" xfId="24755" xr:uid="{00000000-0005-0000-0000-0000B8600000}"/>
    <cellStyle name="Total 8 5 2 5" xfId="24756" xr:uid="{00000000-0005-0000-0000-0000B9600000}"/>
    <cellStyle name="Total 8 5 2 5 2" xfId="24757" xr:uid="{00000000-0005-0000-0000-0000BA600000}"/>
    <cellStyle name="Total 8 5 2 6" xfId="24758" xr:uid="{00000000-0005-0000-0000-0000BB600000}"/>
    <cellStyle name="Total 8 5 2 6 2" xfId="24759" xr:uid="{00000000-0005-0000-0000-0000BC600000}"/>
    <cellStyle name="Total 8 5 2 7" xfId="24760" xr:uid="{00000000-0005-0000-0000-0000BD600000}"/>
    <cellStyle name="Total 8 5 2 7 2" xfId="24761" xr:uid="{00000000-0005-0000-0000-0000BE600000}"/>
    <cellStyle name="Total 8 5 2 8" xfId="24762" xr:uid="{00000000-0005-0000-0000-0000BF600000}"/>
    <cellStyle name="Total 8 5 2 8 2" xfId="24763" xr:uid="{00000000-0005-0000-0000-0000C0600000}"/>
    <cellStyle name="Total 8 5 2 9" xfId="24764" xr:uid="{00000000-0005-0000-0000-0000C1600000}"/>
    <cellStyle name="Total 8 5 2 9 2" xfId="24765" xr:uid="{00000000-0005-0000-0000-0000C2600000}"/>
    <cellStyle name="Total 8 5 20" xfId="24766" xr:uid="{00000000-0005-0000-0000-0000C3600000}"/>
    <cellStyle name="Total 8 5 3" xfId="24767" xr:uid="{00000000-0005-0000-0000-0000C4600000}"/>
    <cellStyle name="Total 8 5 3 10" xfId="24768" xr:uid="{00000000-0005-0000-0000-0000C5600000}"/>
    <cellStyle name="Total 8 5 3 10 2" xfId="24769" xr:uid="{00000000-0005-0000-0000-0000C6600000}"/>
    <cellStyle name="Total 8 5 3 11" xfId="24770" xr:uid="{00000000-0005-0000-0000-0000C7600000}"/>
    <cellStyle name="Total 8 5 3 11 2" xfId="24771" xr:uid="{00000000-0005-0000-0000-0000C8600000}"/>
    <cellStyle name="Total 8 5 3 12" xfId="24772" xr:uid="{00000000-0005-0000-0000-0000C9600000}"/>
    <cellStyle name="Total 8 5 3 12 2" xfId="24773" xr:uid="{00000000-0005-0000-0000-0000CA600000}"/>
    <cellStyle name="Total 8 5 3 13" xfId="24774" xr:uid="{00000000-0005-0000-0000-0000CB600000}"/>
    <cellStyle name="Total 8 5 3 13 2" xfId="24775" xr:uid="{00000000-0005-0000-0000-0000CC600000}"/>
    <cellStyle name="Total 8 5 3 14" xfId="24776" xr:uid="{00000000-0005-0000-0000-0000CD600000}"/>
    <cellStyle name="Total 8 5 3 14 2" xfId="24777" xr:uid="{00000000-0005-0000-0000-0000CE600000}"/>
    <cellStyle name="Total 8 5 3 15" xfId="24778" xr:uid="{00000000-0005-0000-0000-0000CF600000}"/>
    <cellStyle name="Total 8 5 3 15 2" xfId="24779" xr:uid="{00000000-0005-0000-0000-0000D0600000}"/>
    <cellStyle name="Total 8 5 3 16" xfId="24780" xr:uid="{00000000-0005-0000-0000-0000D1600000}"/>
    <cellStyle name="Total 8 5 3 16 2" xfId="24781" xr:uid="{00000000-0005-0000-0000-0000D2600000}"/>
    <cellStyle name="Total 8 5 3 17" xfId="24782" xr:uid="{00000000-0005-0000-0000-0000D3600000}"/>
    <cellStyle name="Total 8 5 3 17 2" xfId="24783" xr:uid="{00000000-0005-0000-0000-0000D4600000}"/>
    <cellStyle name="Total 8 5 3 18" xfId="24784" xr:uid="{00000000-0005-0000-0000-0000D5600000}"/>
    <cellStyle name="Total 8 5 3 2" xfId="24785" xr:uid="{00000000-0005-0000-0000-0000D6600000}"/>
    <cellStyle name="Total 8 5 3 2 2" xfId="24786" xr:uid="{00000000-0005-0000-0000-0000D7600000}"/>
    <cellStyle name="Total 8 5 3 3" xfId="24787" xr:uid="{00000000-0005-0000-0000-0000D8600000}"/>
    <cellStyle name="Total 8 5 3 3 2" xfId="24788" xr:uid="{00000000-0005-0000-0000-0000D9600000}"/>
    <cellStyle name="Total 8 5 3 4" xfId="24789" xr:uid="{00000000-0005-0000-0000-0000DA600000}"/>
    <cellStyle name="Total 8 5 3 4 2" xfId="24790" xr:uid="{00000000-0005-0000-0000-0000DB600000}"/>
    <cellStyle name="Total 8 5 3 5" xfId="24791" xr:uid="{00000000-0005-0000-0000-0000DC600000}"/>
    <cellStyle name="Total 8 5 3 5 2" xfId="24792" xr:uid="{00000000-0005-0000-0000-0000DD600000}"/>
    <cellStyle name="Total 8 5 3 6" xfId="24793" xr:uid="{00000000-0005-0000-0000-0000DE600000}"/>
    <cellStyle name="Total 8 5 3 6 2" xfId="24794" xr:uid="{00000000-0005-0000-0000-0000DF600000}"/>
    <cellStyle name="Total 8 5 3 7" xfId="24795" xr:uid="{00000000-0005-0000-0000-0000E0600000}"/>
    <cellStyle name="Total 8 5 3 7 2" xfId="24796" xr:uid="{00000000-0005-0000-0000-0000E1600000}"/>
    <cellStyle name="Total 8 5 3 8" xfId="24797" xr:uid="{00000000-0005-0000-0000-0000E2600000}"/>
    <cellStyle name="Total 8 5 3 8 2" xfId="24798" xr:uid="{00000000-0005-0000-0000-0000E3600000}"/>
    <cellStyle name="Total 8 5 3 9" xfId="24799" xr:uid="{00000000-0005-0000-0000-0000E4600000}"/>
    <cellStyle name="Total 8 5 3 9 2" xfId="24800" xr:uid="{00000000-0005-0000-0000-0000E5600000}"/>
    <cellStyle name="Total 8 5 4" xfId="24801" xr:uid="{00000000-0005-0000-0000-0000E6600000}"/>
    <cellStyle name="Total 8 5 4 10" xfId="24802" xr:uid="{00000000-0005-0000-0000-0000E7600000}"/>
    <cellStyle name="Total 8 5 4 10 2" xfId="24803" xr:uid="{00000000-0005-0000-0000-0000E8600000}"/>
    <cellStyle name="Total 8 5 4 11" xfId="24804" xr:uid="{00000000-0005-0000-0000-0000E9600000}"/>
    <cellStyle name="Total 8 5 4 11 2" xfId="24805" xr:uid="{00000000-0005-0000-0000-0000EA600000}"/>
    <cellStyle name="Total 8 5 4 12" xfId="24806" xr:uid="{00000000-0005-0000-0000-0000EB600000}"/>
    <cellStyle name="Total 8 5 4 12 2" xfId="24807" xr:uid="{00000000-0005-0000-0000-0000EC600000}"/>
    <cellStyle name="Total 8 5 4 13" xfId="24808" xr:uid="{00000000-0005-0000-0000-0000ED600000}"/>
    <cellStyle name="Total 8 5 4 13 2" xfId="24809" xr:uid="{00000000-0005-0000-0000-0000EE600000}"/>
    <cellStyle name="Total 8 5 4 14" xfId="24810" xr:uid="{00000000-0005-0000-0000-0000EF600000}"/>
    <cellStyle name="Total 8 5 4 14 2" xfId="24811" xr:uid="{00000000-0005-0000-0000-0000F0600000}"/>
    <cellStyle name="Total 8 5 4 15" xfId="24812" xr:uid="{00000000-0005-0000-0000-0000F1600000}"/>
    <cellStyle name="Total 8 5 4 15 2" xfId="24813" xr:uid="{00000000-0005-0000-0000-0000F2600000}"/>
    <cellStyle name="Total 8 5 4 16" xfId="24814" xr:uid="{00000000-0005-0000-0000-0000F3600000}"/>
    <cellStyle name="Total 8 5 4 2" xfId="24815" xr:uid="{00000000-0005-0000-0000-0000F4600000}"/>
    <cellStyle name="Total 8 5 4 2 2" xfId="24816" xr:uid="{00000000-0005-0000-0000-0000F5600000}"/>
    <cellStyle name="Total 8 5 4 3" xfId="24817" xr:uid="{00000000-0005-0000-0000-0000F6600000}"/>
    <cellStyle name="Total 8 5 4 3 2" xfId="24818" xr:uid="{00000000-0005-0000-0000-0000F7600000}"/>
    <cellStyle name="Total 8 5 4 4" xfId="24819" xr:uid="{00000000-0005-0000-0000-0000F8600000}"/>
    <cellStyle name="Total 8 5 4 4 2" xfId="24820" xr:uid="{00000000-0005-0000-0000-0000F9600000}"/>
    <cellStyle name="Total 8 5 4 5" xfId="24821" xr:uid="{00000000-0005-0000-0000-0000FA600000}"/>
    <cellStyle name="Total 8 5 4 5 2" xfId="24822" xr:uid="{00000000-0005-0000-0000-0000FB600000}"/>
    <cellStyle name="Total 8 5 4 6" xfId="24823" xr:uid="{00000000-0005-0000-0000-0000FC600000}"/>
    <cellStyle name="Total 8 5 4 6 2" xfId="24824" xr:uid="{00000000-0005-0000-0000-0000FD600000}"/>
    <cellStyle name="Total 8 5 4 7" xfId="24825" xr:uid="{00000000-0005-0000-0000-0000FE600000}"/>
    <cellStyle name="Total 8 5 4 7 2" xfId="24826" xr:uid="{00000000-0005-0000-0000-0000FF600000}"/>
    <cellStyle name="Total 8 5 4 8" xfId="24827" xr:uid="{00000000-0005-0000-0000-000000610000}"/>
    <cellStyle name="Total 8 5 4 8 2" xfId="24828" xr:uid="{00000000-0005-0000-0000-000001610000}"/>
    <cellStyle name="Total 8 5 4 9" xfId="24829" xr:uid="{00000000-0005-0000-0000-000002610000}"/>
    <cellStyle name="Total 8 5 4 9 2" xfId="24830" xr:uid="{00000000-0005-0000-0000-000003610000}"/>
    <cellStyle name="Total 8 5 5" xfId="24831" xr:uid="{00000000-0005-0000-0000-000004610000}"/>
    <cellStyle name="Total 8 5 5 10" xfId="24832" xr:uid="{00000000-0005-0000-0000-000005610000}"/>
    <cellStyle name="Total 8 5 5 10 2" xfId="24833" xr:uid="{00000000-0005-0000-0000-000006610000}"/>
    <cellStyle name="Total 8 5 5 11" xfId="24834" xr:uid="{00000000-0005-0000-0000-000007610000}"/>
    <cellStyle name="Total 8 5 5 11 2" xfId="24835" xr:uid="{00000000-0005-0000-0000-000008610000}"/>
    <cellStyle name="Total 8 5 5 12" xfId="24836" xr:uid="{00000000-0005-0000-0000-000009610000}"/>
    <cellStyle name="Total 8 5 5 12 2" xfId="24837" xr:uid="{00000000-0005-0000-0000-00000A610000}"/>
    <cellStyle name="Total 8 5 5 13" xfId="24838" xr:uid="{00000000-0005-0000-0000-00000B610000}"/>
    <cellStyle name="Total 8 5 5 13 2" xfId="24839" xr:uid="{00000000-0005-0000-0000-00000C610000}"/>
    <cellStyle name="Total 8 5 5 14" xfId="24840" xr:uid="{00000000-0005-0000-0000-00000D610000}"/>
    <cellStyle name="Total 8 5 5 14 2" xfId="24841" xr:uid="{00000000-0005-0000-0000-00000E610000}"/>
    <cellStyle name="Total 8 5 5 15" xfId="24842" xr:uid="{00000000-0005-0000-0000-00000F610000}"/>
    <cellStyle name="Total 8 5 5 15 2" xfId="24843" xr:uid="{00000000-0005-0000-0000-000010610000}"/>
    <cellStyle name="Total 8 5 5 16" xfId="24844" xr:uid="{00000000-0005-0000-0000-000011610000}"/>
    <cellStyle name="Total 8 5 5 2" xfId="24845" xr:uid="{00000000-0005-0000-0000-000012610000}"/>
    <cellStyle name="Total 8 5 5 2 2" xfId="24846" xr:uid="{00000000-0005-0000-0000-000013610000}"/>
    <cellStyle name="Total 8 5 5 3" xfId="24847" xr:uid="{00000000-0005-0000-0000-000014610000}"/>
    <cellStyle name="Total 8 5 5 3 2" xfId="24848" xr:uid="{00000000-0005-0000-0000-000015610000}"/>
    <cellStyle name="Total 8 5 5 4" xfId="24849" xr:uid="{00000000-0005-0000-0000-000016610000}"/>
    <cellStyle name="Total 8 5 5 4 2" xfId="24850" xr:uid="{00000000-0005-0000-0000-000017610000}"/>
    <cellStyle name="Total 8 5 5 5" xfId="24851" xr:uid="{00000000-0005-0000-0000-000018610000}"/>
    <cellStyle name="Total 8 5 5 5 2" xfId="24852" xr:uid="{00000000-0005-0000-0000-000019610000}"/>
    <cellStyle name="Total 8 5 5 6" xfId="24853" xr:uid="{00000000-0005-0000-0000-00001A610000}"/>
    <cellStyle name="Total 8 5 5 6 2" xfId="24854" xr:uid="{00000000-0005-0000-0000-00001B610000}"/>
    <cellStyle name="Total 8 5 5 7" xfId="24855" xr:uid="{00000000-0005-0000-0000-00001C610000}"/>
    <cellStyle name="Total 8 5 5 7 2" xfId="24856" xr:uid="{00000000-0005-0000-0000-00001D610000}"/>
    <cellStyle name="Total 8 5 5 8" xfId="24857" xr:uid="{00000000-0005-0000-0000-00001E610000}"/>
    <cellStyle name="Total 8 5 5 8 2" xfId="24858" xr:uid="{00000000-0005-0000-0000-00001F610000}"/>
    <cellStyle name="Total 8 5 5 9" xfId="24859" xr:uid="{00000000-0005-0000-0000-000020610000}"/>
    <cellStyle name="Total 8 5 5 9 2" xfId="24860" xr:uid="{00000000-0005-0000-0000-000021610000}"/>
    <cellStyle name="Total 8 5 6" xfId="24861" xr:uid="{00000000-0005-0000-0000-000022610000}"/>
    <cellStyle name="Total 8 5 6 10" xfId="24862" xr:uid="{00000000-0005-0000-0000-000023610000}"/>
    <cellStyle name="Total 8 5 6 10 2" xfId="24863" xr:uid="{00000000-0005-0000-0000-000024610000}"/>
    <cellStyle name="Total 8 5 6 11" xfId="24864" xr:uid="{00000000-0005-0000-0000-000025610000}"/>
    <cellStyle name="Total 8 5 6 11 2" xfId="24865" xr:uid="{00000000-0005-0000-0000-000026610000}"/>
    <cellStyle name="Total 8 5 6 12" xfId="24866" xr:uid="{00000000-0005-0000-0000-000027610000}"/>
    <cellStyle name="Total 8 5 6 12 2" xfId="24867" xr:uid="{00000000-0005-0000-0000-000028610000}"/>
    <cellStyle name="Total 8 5 6 13" xfId="24868" xr:uid="{00000000-0005-0000-0000-000029610000}"/>
    <cellStyle name="Total 8 5 6 13 2" xfId="24869" xr:uid="{00000000-0005-0000-0000-00002A610000}"/>
    <cellStyle name="Total 8 5 6 14" xfId="24870" xr:uid="{00000000-0005-0000-0000-00002B610000}"/>
    <cellStyle name="Total 8 5 6 14 2" xfId="24871" xr:uid="{00000000-0005-0000-0000-00002C610000}"/>
    <cellStyle name="Total 8 5 6 15" xfId="24872" xr:uid="{00000000-0005-0000-0000-00002D610000}"/>
    <cellStyle name="Total 8 5 6 2" xfId="24873" xr:uid="{00000000-0005-0000-0000-00002E610000}"/>
    <cellStyle name="Total 8 5 6 2 2" xfId="24874" xr:uid="{00000000-0005-0000-0000-00002F610000}"/>
    <cellStyle name="Total 8 5 6 3" xfId="24875" xr:uid="{00000000-0005-0000-0000-000030610000}"/>
    <cellStyle name="Total 8 5 6 3 2" xfId="24876" xr:uid="{00000000-0005-0000-0000-000031610000}"/>
    <cellStyle name="Total 8 5 6 4" xfId="24877" xr:uid="{00000000-0005-0000-0000-000032610000}"/>
    <cellStyle name="Total 8 5 6 4 2" xfId="24878" xr:uid="{00000000-0005-0000-0000-000033610000}"/>
    <cellStyle name="Total 8 5 6 5" xfId="24879" xr:uid="{00000000-0005-0000-0000-000034610000}"/>
    <cellStyle name="Total 8 5 6 5 2" xfId="24880" xr:uid="{00000000-0005-0000-0000-000035610000}"/>
    <cellStyle name="Total 8 5 6 6" xfId="24881" xr:uid="{00000000-0005-0000-0000-000036610000}"/>
    <cellStyle name="Total 8 5 6 6 2" xfId="24882" xr:uid="{00000000-0005-0000-0000-000037610000}"/>
    <cellStyle name="Total 8 5 6 7" xfId="24883" xr:uid="{00000000-0005-0000-0000-000038610000}"/>
    <cellStyle name="Total 8 5 6 7 2" xfId="24884" xr:uid="{00000000-0005-0000-0000-000039610000}"/>
    <cellStyle name="Total 8 5 6 8" xfId="24885" xr:uid="{00000000-0005-0000-0000-00003A610000}"/>
    <cellStyle name="Total 8 5 6 8 2" xfId="24886" xr:uid="{00000000-0005-0000-0000-00003B610000}"/>
    <cellStyle name="Total 8 5 6 9" xfId="24887" xr:uid="{00000000-0005-0000-0000-00003C610000}"/>
    <cellStyle name="Total 8 5 6 9 2" xfId="24888" xr:uid="{00000000-0005-0000-0000-00003D610000}"/>
    <cellStyle name="Total 8 5 7" xfId="24889" xr:uid="{00000000-0005-0000-0000-00003E610000}"/>
    <cellStyle name="Total 8 5 7 2" xfId="24890" xr:uid="{00000000-0005-0000-0000-00003F610000}"/>
    <cellStyle name="Total 8 5 8" xfId="24891" xr:uid="{00000000-0005-0000-0000-000040610000}"/>
    <cellStyle name="Total 8 5 8 2" xfId="24892" xr:uid="{00000000-0005-0000-0000-000041610000}"/>
    <cellStyle name="Total 8 5 9" xfId="24893" xr:uid="{00000000-0005-0000-0000-000042610000}"/>
    <cellStyle name="Total 8 5 9 2" xfId="24894" xr:uid="{00000000-0005-0000-0000-000043610000}"/>
    <cellStyle name="Total 8 6" xfId="24895" xr:uid="{00000000-0005-0000-0000-000044610000}"/>
    <cellStyle name="Total 8 6 10" xfId="24896" xr:uid="{00000000-0005-0000-0000-000045610000}"/>
    <cellStyle name="Total 8 6 10 2" xfId="24897" xr:uid="{00000000-0005-0000-0000-000046610000}"/>
    <cellStyle name="Total 8 6 11" xfId="24898" xr:uid="{00000000-0005-0000-0000-000047610000}"/>
    <cellStyle name="Total 8 6 11 2" xfId="24899" xr:uid="{00000000-0005-0000-0000-000048610000}"/>
    <cellStyle name="Total 8 6 12" xfId="24900" xr:uid="{00000000-0005-0000-0000-000049610000}"/>
    <cellStyle name="Total 8 6 12 2" xfId="24901" xr:uid="{00000000-0005-0000-0000-00004A610000}"/>
    <cellStyle name="Total 8 6 13" xfId="24902" xr:uid="{00000000-0005-0000-0000-00004B610000}"/>
    <cellStyle name="Total 8 6 13 2" xfId="24903" xr:uid="{00000000-0005-0000-0000-00004C610000}"/>
    <cellStyle name="Total 8 6 14" xfId="24904" xr:uid="{00000000-0005-0000-0000-00004D610000}"/>
    <cellStyle name="Total 8 6 14 2" xfId="24905" xr:uid="{00000000-0005-0000-0000-00004E610000}"/>
    <cellStyle name="Total 8 6 15" xfId="24906" xr:uid="{00000000-0005-0000-0000-00004F610000}"/>
    <cellStyle name="Total 8 6 15 2" xfId="24907" xr:uid="{00000000-0005-0000-0000-000050610000}"/>
    <cellStyle name="Total 8 6 16" xfId="24908" xr:uid="{00000000-0005-0000-0000-000051610000}"/>
    <cellStyle name="Total 8 6 16 2" xfId="24909" xr:uid="{00000000-0005-0000-0000-000052610000}"/>
    <cellStyle name="Total 8 6 17" xfId="24910" xr:uid="{00000000-0005-0000-0000-000053610000}"/>
    <cellStyle name="Total 8 6 17 2" xfId="24911" xr:uid="{00000000-0005-0000-0000-000054610000}"/>
    <cellStyle name="Total 8 6 18" xfId="24912" xr:uid="{00000000-0005-0000-0000-000055610000}"/>
    <cellStyle name="Total 8 6 18 2" xfId="24913" xr:uid="{00000000-0005-0000-0000-000056610000}"/>
    <cellStyle name="Total 8 6 19" xfId="24914" xr:uid="{00000000-0005-0000-0000-000057610000}"/>
    <cellStyle name="Total 8 6 2" xfId="24915" xr:uid="{00000000-0005-0000-0000-000058610000}"/>
    <cellStyle name="Total 8 6 2 10" xfId="24916" xr:uid="{00000000-0005-0000-0000-000059610000}"/>
    <cellStyle name="Total 8 6 2 10 2" xfId="24917" xr:uid="{00000000-0005-0000-0000-00005A610000}"/>
    <cellStyle name="Total 8 6 2 11" xfId="24918" xr:uid="{00000000-0005-0000-0000-00005B610000}"/>
    <cellStyle name="Total 8 6 2 11 2" xfId="24919" xr:uid="{00000000-0005-0000-0000-00005C610000}"/>
    <cellStyle name="Total 8 6 2 12" xfId="24920" xr:uid="{00000000-0005-0000-0000-00005D610000}"/>
    <cellStyle name="Total 8 6 2 12 2" xfId="24921" xr:uid="{00000000-0005-0000-0000-00005E610000}"/>
    <cellStyle name="Total 8 6 2 13" xfId="24922" xr:uid="{00000000-0005-0000-0000-00005F610000}"/>
    <cellStyle name="Total 8 6 2 13 2" xfId="24923" xr:uid="{00000000-0005-0000-0000-000060610000}"/>
    <cellStyle name="Total 8 6 2 14" xfId="24924" xr:uid="{00000000-0005-0000-0000-000061610000}"/>
    <cellStyle name="Total 8 6 2 14 2" xfId="24925" xr:uid="{00000000-0005-0000-0000-000062610000}"/>
    <cellStyle name="Total 8 6 2 15" xfId="24926" xr:uid="{00000000-0005-0000-0000-000063610000}"/>
    <cellStyle name="Total 8 6 2 15 2" xfId="24927" xr:uid="{00000000-0005-0000-0000-000064610000}"/>
    <cellStyle name="Total 8 6 2 16" xfId="24928" xr:uid="{00000000-0005-0000-0000-000065610000}"/>
    <cellStyle name="Total 8 6 2 16 2" xfId="24929" xr:uid="{00000000-0005-0000-0000-000066610000}"/>
    <cellStyle name="Total 8 6 2 17" xfId="24930" xr:uid="{00000000-0005-0000-0000-000067610000}"/>
    <cellStyle name="Total 8 6 2 17 2" xfId="24931" xr:uid="{00000000-0005-0000-0000-000068610000}"/>
    <cellStyle name="Total 8 6 2 18" xfId="24932" xr:uid="{00000000-0005-0000-0000-000069610000}"/>
    <cellStyle name="Total 8 6 2 2" xfId="24933" xr:uid="{00000000-0005-0000-0000-00006A610000}"/>
    <cellStyle name="Total 8 6 2 2 2" xfId="24934" xr:uid="{00000000-0005-0000-0000-00006B610000}"/>
    <cellStyle name="Total 8 6 2 3" xfId="24935" xr:uid="{00000000-0005-0000-0000-00006C610000}"/>
    <cellStyle name="Total 8 6 2 3 2" xfId="24936" xr:uid="{00000000-0005-0000-0000-00006D610000}"/>
    <cellStyle name="Total 8 6 2 4" xfId="24937" xr:uid="{00000000-0005-0000-0000-00006E610000}"/>
    <cellStyle name="Total 8 6 2 4 2" xfId="24938" xr:uid="{00000000-0005-0000-0000-00006F610000}"/>
    <cellStyle name="Total 8 6 2 5" xfId="24939" xr:uid="{00000000-0005-0000-0000-000070610000}"/>
    <cellStyle name="Total 8 6 2 5 2" xfId="24940" xr:uid="{00000000-0005-0000-0000-000071610000}"/>
    <cellStyle name="Total 8 6 2 6" xfId="24941" xr:uid="{00000000-0005-0000-0000-000072610000}"/>
    <cellStyle name="Total 8 6 2 6 2" xfId="24942" xr:uid="{00000000-0005-0000-0000-000073610000}"/>
    <cellStyle name="Total 8 6 2 7" xfId="24943" xr:uid="{00000000-0005-0000-0000-000074610000}"/>
    <cellStyle name="Total 8 6 2 7 2" xfId="24944" xr:uid="{00000000-0005-0000-0000-000075610000}"/>
    <cellStyle name="Total 8 6 2 8" xfId="24945" xr:uid="{00000000-0005-0000-0000-000076610000}"/>
    <cellStyle name="Total 8 6 2 8 2" xfId="24946" xr:uid="{00000000-0005-0000-0000-000077610000}"/>
    <cellStyle name="Total 8 6 2 9" xfId="24947" xr:uid="{00000000-0005-0000-0000-000078610000}"/>
    <cellStyle name="Total 8 6 2 9 2" xfId="24948" xr:uid="{00000000-0005-0000-0000-000079610000}"/>
    <cellStyle name="Total 8 6 3" xfId="24949" xr:uid="{00000000-0005-0000-0000-00007A610000}"/>
    <cellStyle name="Total 8 6 3 10" xfId="24950" xr:uid="{00000000-0005-0000-0000-00007B610000}"/>
    <cellStyle name="Total 8 6 3 10 2" xfId="24951" xr:uid="{00000000-0005-0000-0000-00007C610000}"/>
    <cellStyle name="Total 8 6 3 11" xfId="24952" xr:uid="{00000000-0005-0000-0000-00007D610000}"/>
    <cellStyle name="Total 8 6 3 11 2" xfId="24953" xr:uid="{00000000-0005-0000-0000-00007E610000}"/>
    <cellStyle name="Total 8 6 3 12" xfId="24954" xr:uid="{00000000-0005-0000-0000-00007F610000}"/>
    <cellStyle name="Total 8 6 3 12 2" xfId="24955" xr:uid="{00000000-0005-0000-0000-000080610000}"/>
    <cellStyle name="Total 8 6 3 13" xfId="24956" xr:uid="{00000000-0005-0000-0000-000081610000}"/>
    <cellStyle name="Total 8 6 3 13 2" xfId="24957" xr:uid="{00000000-0005-0000-0000-000082610000}"/>
    <cellStyle name="Total 8 6 3 14" xfId="24958" xr:uid="{00000000-0005-0000-0000-000083610000}"/>
    <cellStyle name="Total 8 6 3 14 2" xfId="24959" xr:uid="{00000000-0005-0000-0000-000084610000}"/>
    <cellStyle name="Total 8 6 3 15" xfId="24960" xr:uid="{00000000-0005-0000-0000-000085610000}"/>
    <cellStyle name="Total 8 6 3 15 2" xfId="24961" xr:uid="{00000000-0005-0000-0000-000086610000}"/>
    <cellStyle name="Total 8 6 3 16" xfId="24962" xr:uid="{00000000-0005-0000-0000-000087610000}"/>
    <cellStyle name="Total 8 6 3 2" xfId="24963" xr:uid="{00000000-0005-0000-0000-000088610000}"/>
    <cellStyle name="Total 8 6 3 2 2" xfId="24964" xr:uid="{00000000-0005-0000-0000-000089610000}"/>
    <cellStyle name="Total 8 6 3 3" xfId="24965" xr:uid="{00000000-0005-0000-0000-00008A610000}"/>
    <cellStyle name="Total 8 6 3 3 2" xfId="24966" xr:uid="{00000000-0005-0000-0000-00008B610000}"/>
    <cellStyle name="Total 8 6 3 4" xfId="24967" xr:uid="{00000000-0005-0000-0000-00008C610000}"/>
    <cellStyle name="Total 8 6 3 4 2" xfId="24968" xr:uid="{00000000-0005-0000-0000-00008D610000}"/>
    <cellStyle name="Total 8 6 3 5" xfId="24969" xr:uid="{00000000-0005-0000-0000-00008E610000}"/>
    <cellStyle name="Total 8 6 3 5 2" xfId="24970" xr:uid="{00000000-0005-0000-0000-00008F610000}"/>
    <cellStyle name="Total 8 6 3 6" xfId="24971" xr:uid="{00000000-0005-0000-0000-000090610000}"/>
    <cellStyle name="Total 8 6 3 6 2" xfId="24972" xr:uid="{00000000-0005-0000-0000-000091610000}"/>
    <cellStyle name="Total 8 6 3 7" xfId="24973" xr:uid="{00000000-0005-0000-0000-000092610000}"/>
    <cellStyle name="Total 8 6 3 7 2" xfId="24974" xr:uid="{00000000-0005-0000-0000-000093610000}"/>
    <cellStyle name="Total 8 6 3 8" xfId="24975" xr:uid="{00000000-0005-0000-0000-000094610000}"/>
    <cellStyle name="Total 8 6 3 8 2" xfId="24976" xr:uid="{00000000-0005-0000-0000-000095610000}"/>
    <cellStyle name="Total 8 6 3 9" xfId="24977" xr:uid="{00000000-0005-0000-0000-000096610000}"/>
    <cellStyle name="Total 8 6 3 9 2" xfId="24978" xr:uid="{00000000-0005-0000-0000-000097610000}"/>
    <cellStyle name="Total 8 6 4" xfId="24979" xr:uid="{00000000-0005-0000-0000-000098610000}"/>
    <cellStyle name="Total 8 6 4 10" xfId="24980" xr:uid="{00000000-0005-0000-0000-000099610000}"/>
    <cellStyle name="Total 8 6 4 10 2" xfId="24981" xr:uid="{00000000-0005-0000-0000-00009A610000}"/>
    <cellStyle name="Total 8 6 4 11" xfId="24982" xr:uid="{00000000-0005-0000-0000-00009B610000}"/>
    <cellStyle name="Total 8 6 4 11 2" xfId="24983" xr:uid="{00000000-0005-0000-0000-00009C610000}"/>
    <cellStyle name="Total 8 6 4 12" xfId="24984" xr:uid="{00000000-0005-0000-0000-00009D610000}"/>
    <cellStyle name="Total 8 6 4 12 2" xfId="24985" xr:uid="{00000000-0005-0000-0000-00009E610000}"/>
    <cellStyle name="Total 8 6 4 13" xfId="24986" xr:uid="{00000000-0005-0000-0000-00009F610000}"/>
    <cellStyle name="Total 8 6 4 13 2" xfId="24987" xr:uid="{00000000-0005-0000-0000-0000A0610000}"/>
    <cellStyle name="Total 8 6 4 14" xfId="24988" xr:uid="{00000000-0005-0000-0000-0000A1610000}"/>
    <cellStyle name="Total 8 6 4 14 2" xfId="24989" xr:uid="{00000000-0005-0000-0000-0000A2610000}"/>
    <cellStyle name="Total 8 6 4 15" xfId="24990" xr:uid="{00000000-0005-0000-0000-0000A3610000}"/>
    <cellStyle name="Total 8 6 4 15 2" xfId="24991" xr:uid="{00000000-0005-0000-0000-0000A4610000}"/>
    <cellStyle name="Total 8 6 4 16" xfId="24992" xr:uid="{00000000-0005-0000-0000-0000A5610000}"/>
    <cellStyle name="Total 8 6 4 2" xfId="24993" xr:uid="{00000000-0005-0000-0000-0000A6610000}"/>
    <cellStyle name="Total 8 6 4 2 2" xfId="24994" xr:uid="{00000000-0005-0000-0000-0000A7610000}"/>
    <cellStyle name="Total 8 6 4 3" xfId="24995" xr:uid="{00000000-0005-0000-0000-0000A8610000}"/>
    <cellStyle name="Total 8 6 4 3 2" xfId="24996" xr:uid="{00000000-0005-0000-0000-0000A9610000}"/>
    <cellStyle name="Total 8 6 4 4" xfId="24997" xr:uid="{00000000-0005-0000-0000-0000AA610000}"/>
    <cellStyle name="Total 8 6 4 4 2" xfId="24998" xr:uid="{00000000-0005-0000-0000-0000AB610000}"/>
    <cellStyle name="Total 8 6 4 5" xfId="24999" xr:uid="{00000000-0005-0000-0000-0000AC610000}"/>
    <cellStyle name="Total 8 6 4 5 2" xfId="25000" xr:uid="{00000000-0005-0000-0000-0000AD610000}"/>
    <cellStyle name="Total 8 6 4 6" xfId="25001" xr:uid="{00000000-0005-0000-0000-0000AE610000}"/>
    <cellStyle name="Total 8 6 4 6 2" xfId="25002" xr:uid="{00000000-0005-0000-0000-0000AF610000}"/>
    <cellStyle name="Total 8 6 4 7" xfId="25003" xr:uid="{00000000-0005-0000-0000-0000B0610000}"/>
    <cellStyle name="Total 8 6 4 7 2" xfId="25004" xr:uid="{00000000-0005-0000-0000-0000B1610000}"/>
    <cellStyle name="Total 8 6 4 8" xfId="25005" xr:uid="{00000000-0005-0000-0000-0000B2610000}"/>
    <cellStyle name="Total 8 6 4 8 2" xfId="25006" xr:uid="{00000000-0005-0000-0000-0000B3610000}"/>
    <cellStyle name="Total 8 6 4 9" xfId="25007" xr:uid="{00000000-0005-0000-0000-0000B4610000}"/>
    <cellStyle name="Total 8 6 4 9 2" xfId="25008" xr:uid="{00000000-0005-0000-0000-0000B5610000}"/>
    <cellStyle name="Total 8 6 5" xfId="25009" xr:uid="{00000000-0005-0000-0000-0000B6610000}"/>
    <cellStyle name="Total 8 6 5 10" xfId="25010" xr:uid="{00000000-0005-0000-0000-0000B7610000}"/>
    <cellStyle name="Total 8 6 5 10 2" xfId="25011" xr:uid="{00000000-0005-0000-0000-0000B8610000}"/>
    <cellStyle name="Total 8 6 5 11" xfId="25012" xr:uid="{00000000-0005-0000-0000-0000B9610000}"/>
    <cellStyle name="Total 8 6 5 11 2" xfId="25013" xr:uid="{00000000-0005-0000-0000-0000BA610000}"/>
    <cellStyle name="Total 8 6 5 12" xfId="25014" xr:uid="{00000000-0005-0000-0000-0000BB610000}"/>
    <cellStyle name="Total 8 6 5 12 2" xfId="25015" xr:uid="{00000000-0005-0000-0000-0000BC610000}"/>
    <cellStyle name="Total 8 6 5 13" xfId="25016" xr:uid="{00000000-0005-0000-0000-0000BD610000}"/>
    <cellStyle name="Total 8 6 5 13 2" xfId="25017" xr:uid="{00000000-0005-0000-0000-0000BE610000}"/>
    <cellStyle name="Total 8 6 5 14" xfId="25018" xr:uid="{00000000-0005-0000-0000-0000BF610000}"/>
    <cellStyle name="Total 8 6 5 14 2" xfId="25019" xr:uid="{00000000-0005-0000-0000-0000C0610000}"/>
    <cellStyle name="Total 8 6 5 15" xfId="25020" xr:uid="{00000000-0005-0000-0000-0000C1610000}"/>
    <cellStyle name="Total 8 6 5 2" xfId="25021" xr:uid="{00000000-0005-0000-0000-0000C2610000}"/>
    <cellStyle name="Total 8 6 5 2 2" xfId="25022" xr:uid="{00000000-0005-0000-0000-0000C3610000}"/>
    <cellStyle name="Total 8 6 5 3" xfId="25023" xr:uid="{00000000-0005-0000-0000-0000C4610000}"/>
    <cellStyle name="Total 8 6 5 3 2" xfId="25024" xr:uid="{00000000-0005-0000-0000-0000C5610000}"/>
    <cellStyle name="Total 8 6 5 4" xfId="25025" xr:uid="{00000000-0005-0000-0000-0000C6610000}"/>
    <cellStyle name="Total 8 6 5 4 2" xfId="25026" xr:uid="{00000000-0005-0000-0000-0000C7610000}"/>
    <cellStyle name="Total 8 6 5 5" xfId="25027" xr:uid="{00000000-0005-0000-0000-0000C8610000}"/>
    <cellStyle name="Total 8 6 5 5 2" xfId="25028" xr:uid="{00000000-0005-0000-0000-0000C9610000}"/>
    <cellStyle name="Total 8 6 5 6" xfId="25029" xr:uid="{00000000-0005-0000-0000-0000CA610000}"/>
    <cellStyle name="Total 8 6 5 6 2" xfId="25030" xr:uid="{00000000-0005-0000-0000-0000CB610000}"/>
    <cellStyle name="Total 8 6 5 7" xfId="25031" xr:uid="{00000000-0005-0000-0000-0000CC610000}"/>
    <cellStyle name="Total 8 6 5 7 2" xfId="25032" xr:uid="{00000000-0005-0000-0000-0000CD610000}"/>
    <cellStyle name="Total 8 6 5 8" xfId="25033" xr:uid="{00000000-0005-0000-0000-0000CE610000}"/>
    <cellStyle name="Total 8 6 5 8 2" xfId="25034" xr:uid="{00000000-0005-0000-0000-0000CF610000}"/>
    <cellStyle name="Total 8 6 5 9" xfId="25035" xr:uid="{00000000-0005-0000-0000-0000D0610000}"/>
    <cellStyle name="Total 8 6 5 9 2" xfId="25036" xr:uid="{00000000-0005-0000-0000-0000D1610000}"/>
    <cellStyle name="Total 8 6 6" xfId="25037" xr:uid="{00000000-0005-0000-0000-0000D2610000}"/>
    <cellStyle name="Total 8 6 6 2" xfId="25038" xr:uid="{00000000-0005-0000-0000-0000D3610000}"/>
    <cellStyle name="Total 8 6 7" xfId="25039" xr:uid="{00000000-0005-0000-0000-0000D4610000}"/>
    <cellStyle name="Total 8 6 7 2" xfId="25040" xr:uid="{00000000-0005-0000-0000-0000D5610000}"/>
    <cellStyle name="Total 8 6 8" xfId="25041" xr:uid="{00000000-0005-0000-0000-0000D6610000}"/>
    <cellStyle name="Total 8 6 8 2" xfId="25042" xr:uid="{00000000-0005-0000-0000-0000D7610000}"/>
    <cellStyle name="Total 8 6 9" xfId="25043" xr:uid="{00000000-0005-0000-0000-0000D8610000}"/>
    <cellStyle name="Total 8 6 9 2" xfId="25044" xr:uid="{00000000-0005-0000-0000-0000D9610000}"/>
    <cellStyle name="Total 8 7" xfId="25045" xr:uid="{00000000-0005-0000-0000-0000DA610000}"/>
    <cellStyle name="Total 8 7 10" xfId="25046" xr:uid="{00000000-0005-0000-0000-0000DB610000}"/>
    <cellStyle name="Total 8 7 10 2" xfId="25047" xr:uid="{00000000-0005-0000-0000-0000DC610000}"/>
    <cellStyle name="Total 8 7 11" xfId="25048" xr:uid="{00000000-0005-0000-0000-0000DD610000}"/>
    <cellStyle name="Total 8 7 11 2" xfId="25049" xr:uid="{00000000-0005-0000-0000-0000DE610000}"/>
    <cellStyle name="Total 8 7 12" xfId="25050" xr:uid="{00000000-0005-0000-0000-0000DF610000}"/>
    <cellStyle name="Total 8 7 12 2" xfId="25051" xr:uid="{00000000-0005-0000-0000-0000E0610000}"/>
    <cellStyle name="Total 8 7 13" xfId="25052" xr:uid="{00000000-0005-0000-0000-0000E1610000}"/>
    <cellStyle name="Total 8 7 13 2" xfId="25053" xr:uid="{00000000-0005-0000-0000-0000E2610000}"/>
    <cellStyle name="Total 8 7 14" xfId="25054" xr:uid="{00000000-0005-0000-0000-0000E3610000}"/>
    <cellStyle name="Total 8 7 14 2" xfId="25055" xr:uid="{00000000-0005-0000-0000-0000E4610000}"/>
    <cellStyle name="Total 8 7 15" xfId="25056" xr:uid="{00000000-0005-0000-0000-0000E5610000}"/>
    <cellStyle name="Total 8 7 15 2" xfId="25057" xr:uid="{00000000-0005-0000-0000-0000E6610000}"/>
    <cellStyle name="Total 8 7 16" xfId="25058" xr:uid="{00000000-0005-0000-0000-0000E7610000}"/>
    <cellStyle name="Total 8 7 16 2" xfId="25059" xr:uid="{00000000-0005-0000-0000-0000E8610000}"/>
    <cellStyle name="Total 8 7 17" xfId="25060" xr:uid="{00000000-0005-0000-0000-0000E9610000}"/>
    <cellStyle name="Total 8 7 17 2" xfId="25061" xr:uid="{00000000-0005-0000-0000-0000EA610000}"/>
    <cellStyle name="Total 8 7 18" xfId="25062" xr:uid="{00000000-0005-0000-0000-0000EB610000}"/>
    <cellStyle name="Total 8 7 18 2" xfId="25063" xr:uid="{00000000-0005-0000-0000-0000EC610000}"/>
    <cellStyle name="Total 8 7 19" xfId="25064" xr:uid="{00000000-0005-0000-0000-0000ED610000}"/>
    <cellStyle name="Total 8 7 2" xfId="25065" xr:uid="{00000000-0005-0000-0000-0000EE610000}"/>
    <cellStyle name="Total 8 7 2 10" xfId="25066" xr:uid="{00000000-0005-0000-0000-0000EF610000}"/>
    <cellStyle name="Total 8 7 2 10 2" xfId="25067" xr:uid="{00000000-0005-0000-0000-0000F0610000}"/>
    <cellStyle name="Total 8 7 2 11" xfId="25068" xr:uid="{00000000-0005-0000-0000-0000F1610000}"/>
    <cellStyle name="Total 8 7 2 11 2" xfId="25069" xr:uid="{00000000-0005-0000-0000-0000F2610000}"/>
    <cellStyle name="Total 8 7 2 12" xfId="25070" xr:uid="{00000000-0005-0000-0000-0000F3610000}"/>
    <cellStyle name="Total 8 7 2 12 2" xfId="25071" xr:uid="{00000000-0005-0000-0000-0000F4610000}"/>
    <cellStyle name="Total 8 7 2 13" xfId="25072" xr:uid="{00000000-0005-0000-0000-0000F5610000}"/>
    <cellStyle name="Total 8 7 2 13 2" xfId="25073" xr:uid="{00000000-0005-0000-0000-0000F6610000}"/>
    <cellStyle name="Total 8 7 2 14" xfId="25074" xr:uid="{00000000-0005-0000-0000-0000F7610000}"/>
    <cellStyle name="Total 8 7 2 14 2" xfId="25075" xr:uid="{00000000-0005-0000-0000-0000F8610000}"/>
    <cellStyle name="Total 8 7 2 15" xfId="25076" xr:uid="{00000000-0005-0000-0000-0000F9610000}"/>
    <cellStyle name="Total 8 7 2 15 2" xfId="25077" xr:uid="{00000000-0005-0000-0000-0000FA610000}"/>
    <cellStyle name="Total 8 7 2 16" xfId="25078" xr:uid="{00000000-0005-0000-0000-0000FB610000}"/>
    <cellStyle name="Total 8 7 2 16 2" xfId="25079" xr:uid="{00000000-0005-0000-0000-0000FC610000}"/>
    <cellStyle name="Total 8 7 2 17" xfId="25080" xr:uid="{00000000-0005-0000-0000-0000FD610000}"/>
    <cellStyle name="Total 8 7 2 17 2" xfId="25081" xr:uid="{00000000-0005-0000-0000-0000FE610000}"/>
    <cellStyle name="Total 8 7 2 18" xfId="25082" xr:uid="{00000000-0005-0000-0000-0000FF610000}"/>
    <cellStyle name="Total 8 7 2 2" xfId="25083" xr:uid="{00000000-0005-0000-0000-000000620000}"/>
    <cellStyle name="Total 8 7 2 2 2" xfId="25084" xr:uid="{00000000-0005-0000-0000-000001620000}"/>
    <cellStyle name="Total 8 7 2 3" xfId="25085" xr:uid="{00000000-0005-0000-0000-000002620000}"/>
    <cellStyle name="Total 8 7 2 3 2" xfId="25086" xr:uid="{00000000-0005-0000-0000-000003620000}"/>
    <cellStyle name="Total 8 7 2 4" xfId="25087" xr:uid="{00000000-0005-0000-0000-000004620000}"/>
    <cellStyle name="Total 8 7 2 4 2" xfId="25088" xr:uid="{00000000-0005-0000-0000-000005620000}"/>
    <cellStyle name="Total 8 7 2 5" xfId="25089" xr:uid="{00000000-0005-0000-0000-000006620000}"/>
    <cellStyle name="Total 8 7 2 5 2" xfId="25090" xr:uid="{00000000-0005-0000-0000-000007620000}"/>
    <cellStyle name="Total 8 7 2 6" xfId="25091" xr:uid="{00000000-0005-0000-0000-000008620000}"/>
    <cellStyle name="Total 8 7 2 6 2" xfId="25092" xr:uid="{00000000-0005-0000-0000-000009620000}"/>
    <cellStyle name="Total 8 7 2 7" xfId="25093" xr:uid="{00000000-0005-0000-0000-00000A620000}"/>
    <cellStyle name="Total 8 7 2 7 2" xfId="25094" xr:uid="{00000000-0005-0000-0000-00000B620000}"/>
    <cellStyle name="Total 8 7 2 8" xfId="25095" xr:uid="{00000000-0005-0000-0000-00000C620000}"/>
    <cellStyle name="Total 8 7 2 8 2" xfId="25096" xr:uid="{00000000-0005-0000-0000-00000D620000}"/>
    <cellStyle name="Total 8 7 2 9" xfId="25097" xr:uid="{00000000-0005-0000-0000-00000E620000}"/>
    <cellStyle name="Total 8 7 2 9 2" xfId="25098" xr:uid="{00000000-0005-0000-0000-00000F620000}"/>
    <cellStyle name="Total 8 7 3" xfId="25099" xr:uid="{00000000-0005-0000-0000-000010620000}"/>
    <cellStyle name="Total 8 7 3 10" xfId="25100" xr:uid="{00000000-0005-0000-0000-000011620000}"/>
    <cellStyle name="Total 8 7 3 10 2" xfId="25101" xr:uid="{00000000-0005-0000-0000-000012620000}"/>
    <cellStyle name="Total 8 7 3 11" xfId="25102" xr:uid="{00000000-0005-0000-0000-000013620000}"/>
    <cellStyle name="Total 8 7 3 11 2" xfId="25103" xr:uid="{00000000-0005-0000-0000-000014620000}"/>
    <cellStyle name="Total 8 7 3 12" xfId="25104" xr:uid="{00000000-0005-0000-0000-000015620000}"/>
    <cellStyle name="Total 8 7 3 12 2" xfId="25105" xr:uid="{00000000-0005-0000-0000-000016620000}"/>
    <cellStyle name="Total 8 7 3 13" xfId="25106" xr:uid="{00000000-0005-0000-0000-000017620000}"/>
    <cellStyle name="Total 8 7 3 13 2" xfId="25107" xr:uid="{00000000-0005-0000-0000-000018620000}"/>
    <cellStyle name="Total 8 7 3 14" xfId="25108" xr:uid="{00000000-0005-0000-0000-000019620000}"/>
    <cellStyle name="Total 8 7 3 14 2" xfId="25109" xr:uid="{00000000-0005-0000-0000-00001A620000}"/>
    <cellStyle name="Total 8 7 3 15" xfId="25110" xr:uid="{00000000-0005-0000-0000-00001B620000}"/>
    <cellStyle name="Total 8 7 3 15 2" xfId="25111" xr:uid="{00000000-0005-0000-0000-00001C620000}"/>
    <cellStyle name="Total 8 7 3 16" xfId="25112" xr:uid="{00000000-0005-0000-0000-00001D620000}"/>
    <cellStyle name="Total 8 7 3 2" xfId="25113" xr:uid="{00000000-0005-0000-0000-00001E620000}"/>
    <cellStyle name="Total 8 7 3 2 2" xfId="25114" xr:uid="{00000000-0005-0000-0000-00001F620000}"/>
    <cellStyle name="Total 8 7 3 3" xfId="25115" xr:uid="{00000000-0005-0000-0000-000020620000}"/>
    <cellStyle name="Total 8 7 3 3 2" xfId="25116" xr:uid="{00000000-0005-0000-0000-000021620000}"/>
    <cellStyle name="Total 8 7 3 4" xfId="25117" xr:uid="{00000000-0005-0000-0000-000022620000}"/>
    <cellStyle name="Total 8 7 3 4 2" xfId="25118" xr:uid="{00000000-0005-0000-0000-000023620000}"/>
    <cellStyle name="Total 8 7 3 5" xfId="25119" xr:uid="{00000000-0005-0000-0000-000024620000}"/>
    <cellStyle name="Total 8 7 3 5 2" xfId="25120" xr:uid="{00000000-0005-0000-0000-000025620000}"/>
    <cellStyle name="Total 8 7 3 6" xfId="25121" xr:uid="{00000000-0005-0000-0000-000026620000}"/>
    <cellStyle name="Total 8 7 3 6 2" xfId="25122" xr:uid="{00000000-0005-0000-0000-000027620000}"/>
    <cellStyle name="Total 8 7 3 7" xfId="25123" xr:uid="{00000000-0005-0000-0000-000028620000}"/>
    <cellStyle name="Total 8 7 3 7 2" xfId="25124" xr:uid="{00000000-0005-0000-0000-000029620000}"/>
    <cellStyle name="Total 8 7 3 8" xfId="25125" xr:uid="{00000000-0005-0000-0000-00002A620000}"/>
    <cellStyle name="Total 8 7 3 8 2" xfId="25126" xr:uid="{00000000-0005-0000-0000-00002B620000}"/>
    <cellStyle name="Total 8 7 3 9" xfId="25127" xr:uid="{00000000-0005-0000-0000-00002C620000}"/>
    <cellStyle name="Total 8 7 3 9 2" xfId="25128" xr:uid="{00000000-0005-0000-0000-00002D620000}"/>
    <cellStyle name="Total 8 7 4" xfId="25129" xr:uid="{00000000-0005-0000-0000-00002E620000}"/>
    <cellStyle name="Total 8 7 4 10" xfId="25130" xr:uid="{00000000-0005-0000-0000-00002F620000}"/>
    <cellStyle name="Total 8 7 4 10 2" xfId="25131" xr:uid="{00000000-0005-0000-0000-000030620000}"/>
    <cellStyle name="Total 8 7 4 11" xfId="25132" xr:uid="{00000000-0005-0000-0000-000031620000}"/>
    <cellStyle name="Total 8 7 4 11 2" xfId="25133" xr:uid="{00000000-0005-0000-0000-000032620000}"/>
    <cellStyle name="Total 8 7 4 12" xfId="25134" xr:uid="{00000000-0005-0000-0000-000033620000}"/>
    <cellStyle name="Total 8 7 4 12 2" xfId="25135" xr:uid="{00000000-0005-0000-0000-000034620000}"/>
    <cellStyle name="Total 8 7 4 13" xfId="25136" xr:uid="{00000000-0005-0000-0000-000035620000}"/>
    <cellStyle name="Total 8 7 4 13 2" xfId="25137" xr:uid="{00000000-0005-0000-0000-000036620000}"/>
    <cellStyle name="Total 8 7 4 14" xfId="25138" xr:uid="{00000000-0005-0000-0000-000037620000}"/>
    <cellStyle name="Total 8 7 4 14 2" xfId="25139" xr:uid="{00000000-0005-0000-0000-000038620000}"/>
    <cellStyle name="Total 8 7 4 15" xfId="25140" xr:uid="{00000000-0005-0000-0000-000039620000}"/>
    <cellStyle name="Total 8 7 4 15 2" xfId="25141" xr:uid="{00000000-0005-0000-0000-00003A620000}"/>
    <cellStyle name="Total 8 7 4 16" xfId="25142" xr:uid="{00000000-0005-0000-0000-00003B620000}"/>
    <cellStyle name="Total 8 7 4 2" xfId="25143" xr:uid="{00000000-0005-0000-0000-00003C620000}"/>
    <cellStyle name="Total 8 7 4 2 2" xfId="25144" xr:uid="{00000000-0005-0000-0000-00003D620000}"/>
    <cellStyle name="Total 8 7 4 3" xfId="25145" xr:uid="{00000000-0005-0000-0000-00003E620000}"/>
    <cellStyle name="Total 8 7 4 3 2" xfId="25146" xr:uid="{00000000-0005-0000-0000-00003F620000}"/>
    <cellStyle name="Total 8 7 4 4" xfId="25147" xr:uid="{00000000-0005-0000-0000-000040620000}"/>
    <cellStyle name="Total 8 7 4 4 2" xfId="25148" xr:uid="{00000000-0005-0000-0000-000041620000}"/>
    <cellStyle name="Total 8 7 4 5" xfId="25149" xr:uid="{00000000-0005-0000-0000-000042620000}"/>
    <cellStyle name="Total 8 7 4 5 2" xfId="25150" xr:uid="{00000000-0005-0000-0000-000043620000}"/>
    <cellStyle name="Total 8 7 4 6" xfId="25151" xr:uid="{00000000-0005-0000-0000-000044620000}"/>
    <cellStyle name="Total 8 7 4 6 2" xfId="25152" xr:uid="{00000000-0005-0000-0000-000045620000}"/>
    <cellStyle name="Total 8 7 4 7" xfId="25153" xr:uid="{00000000-0005-0000-0000-000046620000}"/>
    <cellStyle name="Total 8 7 4 7 2" xfId="25154" xr:uid="{00000000-0005-0000-0000-000047620000}"/>
    <cellStyle name="Total 8 7 4 8" xfId="25155" xr:uid="{00000000-0005-0000-0000-000048620000}"/>
    <cellStyle name="Total 8 7 4 8 2" xfId="25156" xr:uid="{00000000-0005-0000-0000-000049620000}"/>
    <cellStyle name="Total 8 7 4 9" xfId="25157" xr:uid="{00000000-0005-0000-0000-00004A620000}"/>
    <cellStyle name="Total 8 7 4 9 2" xfId="25158" xr:uid="{00000000-0005-0000-0000-00004B620000}"/>
    <cellStyle name="Total 8 7 5" xfId="25159" xr:uid="{00000000-0005-0000-0000-00004C620000}"/>
    <cellStyle name="Total 8 7 5 10" xfId="25160" xr:uid="{00000000-0005-0000-0000-00004D620000}"/>
    <cellStyle name="Total 8 7 5 10 2" xfId="25161" xr:uid="{00000000-0005-0000-0000-00004E620000}"/>
    <cellStyle name="Total 8 7 5 11" xfId="25162" xr:uid="{00000000-0005-0000-0000-00004F620000}"/>
    <cellStyle name="Total 8 7 5 11 2" xfId="25163" xr:uid="{00000000-0005-0000-0000-000050620000}"/>
    <cellStyle name="Total 8 7 5 12" xfId="25164" xr:uid="{00000000-0005-0000-0000-000051620000}"/>
    <cellStyle name="Total 8 7 5 12 2" xfId="25165" xr:uid="{00000000-0005-0000-0000-000052620000}"/>
    <cellStyle name="Total 8 7 5 13" xfId="25166" xr:uid="{00000000-0005-0000-0000-000053620000}"/>
    <cellStyle name="Total 8 7 5 13 2" xfId="25167" xr:uid="{00000000-0005-0000-0000-000054620000}"/>
    <cellStyle name="Total 8 7 5 14" xfId="25168" xr:uid="{00000000-0005-0000-0000-000055620000}"/>
    <cellStyle name="Total 8 7 5 14 2" xfId="25169" xr:uid="{00000000-0005-0000-0000-000056620000}"/>
    <cellStyle name="Total 8 7 5 15" xfId="25170" xr:uid="{00000000-0005-0000-0000-000057620000}"/>
    <cellStyle name="Total 8 7 5 2" xfId="25171" xr:uid="{00000000-0005-0000-0000-000058620000}"/>
    <cellStyle name="Total 8 7 5 2 2" xfId="25172" xr:uid="{00000000-0005-0000-0000-000059620000}"/>
    <cellStyle name="Total 8 7 5 3" xfId="25173" xr:uid="{00000000-0005-0000-0000-00005A620000}"/>
    <cellStyle name="Total 8 7 5 3 2" xfId="25174" xr:uid="{00000000-0005-0000-0000-00005B620000}"/>
    <cellStyle name="Total 8 7 5 4" xfId="25175" xr:uid="{00000000-0005-0000-0000-00005C620000}"/>
    <cellStyle name="Total 8 7 5 4 2" xfId="25176" xr:uid="{00000000-0005-0000-0000-00005D620000}"/>
    <cellStyle name="Total 8 7 5 5" xfId="25177" xr:uid="{00000000-0005-0000-0000-00005E620000}"/>
    <cellStyle name="Total 8 7 5 5 2" xfId="25178" xr:uid="{00000000-0005-0000-0000-00005F620000}"/>
    <cellStyle name="Total 8 7 5 6" xfId="25179" xr:uid="{00000000-0005-0000-0000-000060620000}"/>
    <cellStyle name="Total 8 7 5 6 2" xfId="25180" xr:uid="{00000000-0005-0000-0000-000061620000}"/>
    <cellStyle name="Total 8 7 5 7" xfId="25181" xr:uid="{00000000-0005-0000-0000-000062620000}"/>
    <cellStyle name="Total 8 7 5 7 2" xfId="25182" xr:uid="{00000000-0005-0000-0000-000063620000}"/>
    <cellStyle name="Total 8 7 5 8" xfId="25183" xr:uid="{00000000-0005-0000-0000-000064620000}"/>
    <cellStyle name="Total 8 7 5 8 2" xfId="25184" xr:uid="{00000000-0005-0000-0000-000065620000}"/>
    <cellStyle name="Total 8 7 5 9" xfId="25185" xr:uid="{00000000-0005-0000-0000-000066620000}"/>
    <cellStyle name="Total 8 7 5 9 2" xfId="25186" xr:uid="{00000000-0005-0000-0000-000067620000}"/>
    <cellStyle name="Total 8 7 6" xfId="25187" xr:uid="{00000000-0005-0000-0000-000068620000}"/>
    <cellStyle name="Total 8 7 6 2" xfId="25188" xr:uid="{00000000-0005-0000-0000-000069620000}"/>
    <cellStyle name="Total 8 7 7" xfId="25189" xr:uid="{00000000-0005-0000-0000-00006A620000}"/>
    <cellStyle name="Total 8 7 7 2" xfId="25190" xr:uid="{00000000-0005-0000-0000-00006B620000}"/>
    <cellStyle name="Total 8 7 8" xfId="25191" xr:uid="{00000000-0005-0000-0000-00006C620000}"/>
    <cellStyle name="Total 8 7 8 2" xfId="25192" xr:uid="{00000000-0005-0000-0000-00006D620000}"/>
    <cellStyle name="Total 8 7 9" xfId="25193" xr:uid="{00000000-0005-0000-0000-00006E620000}"/>
    <cellStyle name="Total 8 7 9 2" xfId="25194" xr:uid="{00000000-0005-0000-0000-00006F620000}"/>
    <cellStyle name="Total 8 8" xfId="25195" xr:uid="{00000000-0005-0000-0000-000070620000}"/>
    <cellStyle name="Total 8 8 10" xfId="25196" xr:uid="{00000000-0005-0000-0000-000071620000}"/>
    <cellStyle name="Total 8 8 10 2" xfId="25197" xr:uid="{00000000-0005-0000-0000-000072620000}"/>
    <cellStyle name="Total 8 8 11" xfId="25198" xr:uid="{00000000-0005-0000-0000-000073620000}"/>
    <cellStyle name="Total 8 8 11 2" xfId="25199" xr:uid="{00000000-0005-0000-0000-000074620000}"/>
    <cellStyle name="Total 8 8 12" xfId="25200" xr:uid="{00000000-0005-0000-0000-000075620000}"/>
    <cellStyle name="Total 8 8 12 2" xfId="25201" xr:uid="{00000000-0005-0000-0000-000076620000}"/>
    <cellStyle name="Total 8 8 13" xfId="25202" xr:uid="{00000000-0005-0000-0000-000077620000}"/>
    <cellStyle name="Total 8 8 13 2" xfId="25203" xr:uid="{00000000-0005-0000-0000-000078620000}"/>
    <cellStyle name="Total 8 8 14" xfId="25204" xr:uid="{00000000-0005-0000-0000-000079620000}"/>
    <cellStyle name="Total 8 8 14 2" xfId="25205" xr:uid="{00000000-0005-0000-0000-00007A620000}"/>
    <cellStyle name="Total 8 8 15" xfId="25206" xr:uid="{00000000-0005-0000-0000-00007B620000}"/>
    <cellStyle name="Total 8 8 15 2" xfId="25207" xr:uid="{00000000-0005-0000-0000-00007C620000}"/>
    <cellStyle name="Total 8 8 16" xfId="25208" xr:uid="{00000000-0005-0000-0000-00007D620000}"/>
    <cellStyle name="Total 8 8 16 2" xfId="25209" xr:uid="{00000000-0005-0000-0000-00007E620000}"/>
    <cellStyle name="Total 8 8 17" xfId="25210" xr:uid="{00000000-0005-0000-0000-00007F620000}"/>
    <cellStyle name="Total 8 8 17 2" xfId="25211" xr:uid="{00000000-0005-0000-0000-000080620000}"/>
    <cellStyle name="Total 8 8 18" xfId="25212" xr:uid="{00000000-0005-0000-0000-000081620000}"/>
    <cellStyle name="Total 8 8 2" xfId="25213" xr:uid="{00000000-0005-0000-0000-000082620000}"/>
    <cellStyle name="Total 8 8 2 10" xfId="25214" xr:uid="{00000000-0005-0000-0000-000083620000}"/>
    <cellStyle name="Total 8 8 2 10 2" xfId="25215" xr:uid="{00000000-0005-0000-0000-000084620000}"/>
    <cellStyle name="Total 8 8 2 11" xfId="25216" xr:uid="{00000000-0005-0000-0000-000085620000}"/>
    <cellStyle name="Total 8 8 2 11 2" xfId="25217" xr:uid="{00000000-0005-0000-0000-000086620000}"/>
    <cellStyle name="Total 8 8 2 12" xfId="25218" xr:uid="{00000000-0005-0000-0000-000087620000}"/>
    <cellStyle name="Total 8 8 2 12 2" xfId="25219" xr:uid="{00000000-0005-0000-0000-000088620000}"/>
    <cellStyle name="Total 8 8 2 13" xfId="25220" xr:uid="{00000000-0005-0000-0000-000089620000}"/>
    <cellStyle name="Total 8 8 2 13 2" xfId="25221" xr:uid="{00000000-0005-0000-0000-00008A620000}"/>
    <cellStyle name="Total 8 8 2 14" xfId="25222" xr:uid="{00000000-0005-0000-0000-00008B620000}"/>
    <cellStyle name="Total 8 8 2 14 2" xfId="25223" xr:uid="{00000000-0005-0000-0000-00008C620000}"/>
    <cellStyle name="Total 8 8 2 15" xfId="25224" xr:uid="{00000000-0005-0000-0000-00008D620000}"/>
    <cellStyle name="Total 8 8 2 15 2" xfId="25225" xr:uid="{00000000-0005-0000-0000-00008E620000}"/>
    <cellStyle name="Total 8 8 2 16" xfId="25226" xr:uid="{00000000-0005-0000-0000-00008F620000}"/>
    <cellStyle name="Total 8 8 2 16 2" xfId="25227" xr:uid="{00000000-0005-0000-0000-000090620000}"/>
    <cellStyle name="Total 8 8 2 17" xfId="25228" xr:uid="{00000000-0005-0000-0000-000091620000}"/>
    <cellStyle name="Total 8 8 2 17 2" xfId="25229" xr:uid="{00000000-0005-0000-0000-000092620000}"/>
    <cellStyle name="Total 8 8 2 18" xfId="25230" xr:uid="{00000000-0005-0000-0000-000093620000}"/>
    <cellStyle name="Total 8 8 2 2" xfId="25231" xr:uid="{00000000-0005-0000-0000-000094620000}"/>
    <cellStyle name="Total 8 8 2 2 2" xfId="25232" xr:uid="{00000000-0005-0000-0000-000095620000}"/>
    <cellStyle name="Total 8 8 2 3" xfId="25233" xr:uid="{00000000-0005-0000-0000-000096620000}"/>
    <cellStyle name="Total 8 8 2 3 2" xfId="25234" xr:uid="{00000000-0005-0000-0000-000097620000}"/>
    <cellStyle name="Total 8 8 2 4" xfId="25235" xr:uid="{00000000-0005-0000-0000-000098620000}"/>
    <cellStyle name="Total 8 8 2 4 2" xfId="25236" xr:uid="{00000000-0005-0000-0000-000099620000}"/>
    <cellStyle name="Total 8 8 2 5" xfId="25237" xr:uid="{00000000-0005-0000-0000-00009A620000}"/>
    <cellStyle name="Total 8 8 2 5 2" xfId="25238" xr:uid="{00000000-0005-0000-0000-00009B620000}"/>
    <cellStyle name="Total 8 8 2 6" xfId="25239" xr:uid="{00000000-0005-0000-0000-00009C620000}"/>
    <cellStyle name="Total 8 8 2 6 2" xfId="25240" xr:uid="{00000000-0005-0000-0000-00009D620000}"/>
    <cellStyle name="Total 8 8 2 7" xfId="25241" xr:uid="{00000000-0005-0000-0000-00009E620000}"/>
    <cellStyle name="Total 8 8 2 7 2" xfId="25242" xr:uid="{00000000-0005-0000-0000-00009F620000}"/>
    <cellStyle name="Total 8 8 2 8" xfId="25243" xr:uid="{00000000-0005-0000-0000-0000A0620000}"/>
    <cellStyle name="Total 8 8 2 8 2" xfId="25244" xr:uid="{00000000-0005-0000-0000-0000A1620000}"/>
    <cellStyle name="Total 8 8 2 9" xfId="25245" xr:uid="{00000000-0005-0000-0000-0000A2620000}"/>
    <cellStyle name="Total 8 8 2 9 2" xfId="25246" xr:uid="{00000000-0005-0000-0000-0000A3620000}"/>
    <cellStyle name="Total 8 8 3" xfId="25247" xr:uid="{00000000-0005-0000-0000-0000A4620000}"/>
    <cellStyle name="Total 8 8 3 10" xfId="25248" xr:uid="{00000000-0005-0000-0000-0000A5620000}"/>
    <cellStyle name="Total 8 8 3 10 2" xfId="25249" xr:uid="{00000000-0005-0000-0000-0000A6620000}"/>
    <cellStyle name="Total 8 8 3 11" xfId="25250" xr:uid="{00000000-0005-0000-0000-0000A7620000}"/>
    <cellStyle name="Total 8 8 3 11 2" xfId="25251" xr:uid="{00000000-0005-0000-0000-0000A8620000}"/>
    <cellStyle name="Total 8 8 3 12" xfId="25252" xr:uid="{00000000-0005-0000-0000-0000A9620000}"/>
    <cellStyle name="Total 8 8 3 12 2" xfId="25253" xr:uid="{00000000-0005-0000-0000-0000AA620000}"/>
    <cellStyle name="Total 8 8 3 13" xfId="25254" xr:uid="{00000000-0005-0000-0000-0000AB620000}"/>
    <cellStyle name="Total 8 8 3 13 2" xfId="25255" xr:uid="{00000000-0005-0000-0000-0000AC620000}"/>
    <cellStyle name="Total 8 8 3 14" xfId="25256" xr:uid="{00000000-0005-0000-0000-0000AD620000}"/>
    <cellStyle name="Total 8 8 3 14 2" xfId="25257" xr:uid="{00000000-0005-0000-0000-0000AE620000}"/>
    <cellStyle name="Total 8 8 3 15" xfId="25258" xr:uid="{00000000-0005-0000-0000-0000AF620000}"/>
    <cellStyle name="Total 8 8 3 15 2" xfId="25259" xr:uid="{00000000-0005-0000-0000-0000B0620000}"/>
    <cellStyle name="Total 8 8 3 16" xfId="25260" xr:uid="{00000000-0005-0000-0000-0000B1620000}"/>
    <cellStyle name="Total 8 8 3 2" xfId="25261" xr:uid="{00000000-0005-0000-0000-0000B2620000}"/>
    <cellStyle name="Total 8 8 3 2 2" xfId="25262" xr:uid="{00000000-0005-0000-0000-0000B3620000}"/>
    <cellStyle name="Total 8 8 3 3" xfId="25263" xr:uid="{00000000-0005-0000-0000-0000B4620000}"/>
    <cellStyle name="Total 8 8 3 3 2" xfId="25264" xr:uid="{00000000-0005-0000-0000-0000B5620000}"/>
    <cellStyle name="Total 8 8 3 4" xfId="25265" xr:uid="{00000000-0005-0000-0000-0000B6620000}"/>
    <cellStyle name="Total 8 8 3 4 2" xfId="25266" xr:uid="{00000000-0005-0000-0000-0000B7620000}"/>
    <cellStyle name="Total 8 8 3 5" xfId="25267" xr:uid="{00000000-0005-0000-0000-0000B8620000}"/>
    <cellStyle name="Total 8 8 3 5 2" xfId="25268" xr:uid="{00000000-0005-0000-0000-0000B9620000}"/>
    <cellStyle name="Total 8 8 3 6" xfId="25269" xr:uid="{00000000-0005-0000-0000-0000BA620000}"/>
    <cellStyle name="Total 8 8 3 6 2" xfId="25270" xr:uid="{00000000-0005-0000-0000-0000BB620000}"/>
    <cellStyle name="Total 8 8 3 7" xfId="25271" xr:uid="{00000000-0005-0000-0000-0000BC620000}"/>
    <cellStyle name="Total 8 8 3 7 2" xfId="25272" xr:uid="{00000000-0005-0000-0000-0000BD620000}"/>
    <cellStyle name="Total 8 8 3 8" xfId="25273" xr:uid="{00000000-0005-0000-0000-0000BE620000}"/>
    <cellStyle name="Total 8 8 3 8 2" xfId="25274" xr:uid="{00000000-0005-0000-0000-0000BF620000}"/>
    <cellStyle name="Total 8 8 3 9" xfId="25275" xr:uid="{00000000-0005-0000-0000-0000C0620000}"/>
    <cellStyle name="Total 8 8 3 9 2" xfId="25276" xr:uid="{00000000-0005-0000-0000-0000C1620000}"/>
    <cellStyle name="Total 8 8 4" xfId="25277" xr:uid="{00000000-0005-0000-0000-0000C2620000}"/>
    <cellStyle name="Total 8 8 4 10" xfId="25278" xr:uid="{00000000-0005-0000-0000-0000C3620000}"/>
    <cellStyle name="Total 8 8 4 10 2" xfId="25279" xr:uid="{00000000-0005-0000-0000-0000C4620000}"/>
    <cellStyle name="Total 8 8 4 11" xfId="25280" xr:uid="{00000000-0005-0000-0000-0000C5620000}"/>
    <cellStyle name="Total 8 8 4 11 2" xfId="25281" xr:uid="{00000000-0005-0000-0000-0000C6620000}"/>
    <cellStyle name="Total 8 8 4 12" xfId="25282" xr:uid="{00000000-0005-0000-0000-0000C7620000}"/>
    <cellStyle name="Total 8 8 4 12 2" xfId="25283" xr:uid="{00000000-0005-0000-0000-0000C8620000}"/>
    <cellStyle name="Total 8 8 4 13" xfId="25284" xr:uid="{00000000-0005-0000-0000-0000C9620000}"/>
    <cellStyle name="Total 8 8 4 13 2" xfId="25285" xr:uid="{00000000-0005-0000-0000-0000CA620000}"/>
    <cellStyle name="Total 8 8 4 14" xfId="25286" xr:uid="{00000000-0005-0000-0000-0000CB620000}"/>
    <cellStyle name="Total 8 8 4 14 2" xfId="25287" xr:uid="{00000000-0005-0000-0000-0000CC620000}"/>
    <cellStyle name="Total 8 8 4 15" xfId="25288" xr:uid="{00000000-0005-0000-0000-0000CD620000}"/>
    <cellStyle name="Total 8 8 4 15 2" xfId="25289" xr:uid="{00000000-0005-0000-0000-0000CE620000}"/>
    <cellStyle name="Total 8 8 4 16" xfId="25290" xr:uid="{00000000-0005-0000-0000-0000CF620000}"/>
    <cellStyle name="Total 8 8 4 2" xfId="25291" xr:uid="{00000000-0005-0000-0000-0000D0620000}"/>
    <cellStyle name="Total 8 8 4 2 2" xfId="25292" xr:uid="{00000000-0005-0000-0000-0000D1620000}"/>
    <cellStyle name="Total 8 8 4 3" xfId="25293" xr:uid="{00000000-0005-0000-0000-0000D2620000}"/>
    <cellStyle name="Total 8 8 4 3 2" xfId="25294" xr:uid="{00000000-0005-0000-0000-0000D3620000}"/>
    <cellStyle name="Total 8 8 4 4" xfId="25295" xr:uid="{00000000-0005-0000-0000-0000D4620000}"/>
    <cellStyle name="Total 8 8 4 4 2" xfId="25296" xr:uid="{00000000-0005-0000-0000-0000D5620000}"/>
    <cellStyle name="Total 8 8 4 5" xfId="25297" xr:uid="{00000000-0005-0000-0000-0000D6620000}"/>
    <cellStyle name="Total 8 8 4 5 2" xfId="25298" xr:uid="{00000000-0005-0000-0000-0000D7620000}"/>
    <cellStyle name="Total 8 8 4 6" xfId="25299" xr:uid="{00000000-0005-0000-0000-0000D8620000}"/>
    <cellStyle name="Total 8 8 4 6 2" xfId="25300" xr:uid="{00000000-0005-0000-0000-0000D9620000}"/>
    <cellStyle name="Total 8 8 4 7" xfId="25301" xr:uid="{00000000-0005-0000-0000-0000DA620000}"/>
    <cellStyle name="Total 8 8 4 7 2" xfId="25302" xr:uid="{00000000-0005-0000-0000-0000DB620000}"/>
    <cellStyle name="Total 8 8 4 8" xfId="25303" xr:uid="{00000000-0005-0000-0000-0000DC620000}"/>
    <cellStyle name="Total 8 8 4 8 2" xfId="25304" xr:uid="{00000000-0005-0000-0000-0000DD620000}"/>
    <cellStyle name="Total 8 8 4 9" xfId="25305" xr:uid="{00000000-0005-0000-0000-0000DE620000}"/>
    <cellStyle name="Total 8 8 4 9 2" xfId="25306" xr:uid="{00000000-0005-0000-0000-0000DF620000}"/>
    <cellStyle name="Total 8 8 5" xfId="25307" xr:uid="{00000000-0005-0000-0000-0000E0620000}"/>
    <cellStyle name="Total 8 8 5 10" xfId="25308" xr:uid="{00000000-0005-0000-0000-0000E1620000}"/>
    <cellStyle name="Total 8 8 5 10 2" xfId="25309" xr:uid="{00000000-0005-0000-0000-0000E2620000}"/>
    <cellStyle name="Total 8 8 5 11" xfId="25310" xr:uid="{00000000-0005-0000-0000-0000E3620000}"/>
    <cellStyle name="Total 8 8 5 11 2" xfId="25311" xr:uid="{00000000-0005-0000-0000-0000E4620000}"/>
    <cellStyle name="Total 8 8 5 12" xfId="25312" xr:uid="{00000000-0005-0000-0000-0000E5620000}"/>
    <cellStyle name="Total 8 8 5 12 2" xfId="25313" xr:uid="{00000000-0005-0000-0000-0000E6620000}"/>
    <cellStyle name="Total 8 8 5 13" xfId="25314" xr:uid="{00000000-0005-0000-0000-0000E7620000}"/>
    <cellStyle name="Total 8 8 5 13 2" xfId="25315" xr:uid="{00000000-0005-0000-0000-0000E8620000}"/>
    <cellStyle name="Total 8 8 5 14" xfId="25316" xr:uid="{00000000-0005-0000-0000-0000E9620000}"/>
    <cellStyle name="Total 8 8 5 2" xfId="25317" xr:uid="{00000000-0005-0000-0000-0000EA620000}"/>
    <cellStyle name="Total 8 8 5 2 2" xfId="25318" xr:uid="{00000000-0005-0000-0000-0000EB620000}"/>
    <cellStyle name="Total 8 8 5 3" xfId="25319" xr:uid="{00000000-0005-0000-0000-0000EC620000}"/>
    <cellStyle name="Total 8 8 5 3 2" xfId="25320" xr:uid="{00000000-0005-0000-0000-0000ED620000}"/>
    <cellStyle name="Total 8 8 5 4" xfId="25321" xr:uid="{00000000-0005-0000-0000-0000EE620000}"/>
    <cellStyle name="Total 8 8 5 4 2" xfId="25322" xr:uid="{00000000-0005-0000-0000-0000EF620000}"/>
    <cellStyle name="Total 8 8 5 5" xfId="25323" xr:uid="{00000000-0005-0000-0000-0000F0620000}"/>
    <cellStyle name="Total 8 8 5 5 2" xfId="25324" xr:uid="{00000000-0005-0000-0000-0000F1620000}"/>
    <cellStyle name="Total 8 8 5 6" xfId="25325" xr:uid="{00000000-0005-0000-0000-0000F2620000}"/>
    <cellStyle name="Total 8 8 5 6 2" xfId="25326" xr:uid="{00000000-0005-0000-0000-0000F3620000}"/>
    <cellStyle name="Total 8 8 5 7" xfId="25327" xr:uid="{00000000-0005-0000-0000-0000F4620000}"/>
    <cellStyle name="Total 8 8 5 7 2" xfId="25328" xr:uid="{00000000-0005-0000-0000-0000F5620000}"/>
    <cellStyle name="Total 8 8 5 8" xfId="25329" xr:uid="{00000000-0005-0000-0000-0000F6620000}"/>
    <cellStyle name="Total 8 8 5 8 2" xfId="25330" xr:uid="{00000000-0005-0000-0000-0000F7620000}"/>
    <cellStyle name="Total 8 8 5 9" xfId="25331" xr:uid="{00000000-0005-0000-0000-0000F8620000}"/>
    <cellStyle name="Total 8 8 5 9 2" xfId="25332" xr:uid="{00000000-0005-0000-0000-0000F9620000}"/>
    <cellStyle name="Total 8 8 6" xfId="25333" xr:uid="{00000000-0005-0000-0000-0000FA620000}"/>
    <cellStyle name="Total 8 8 6 2" xfId="25334" xr:uid="{00000000-0005-0000-0000-0000FB620000}"/>
    <cellStyle name="Total 8 8 7" xfId="25335" xr:uid="{00000000-0005-0000-0000-0000FC620000}"/>
    <cellStyle name="Total 8 8 7 2" xfId="25336" xr:uid="{00000000-0005-0000-0000-0000FD620000}"/>
    <cellStyle name="Total 8 8 8" xfId="25337" xr:uid="{00000000-0005-0000-0000-0000FE620000}"/>
    <cellStyle name="Total 8 8 8 2" xfId="25338" xr:uid="{00000000-0005-0000-0000-0000FF620000}"/>
    <cellStyle name="Total 8 8 9" xfId="25339" xr:uid="{00000000-0005-0000-0000-000000630000}"/>
    <cellStyle name="Total 8 8 9 2" xfId="25340" xr:uid="{00000000-0005-0000-0000-000001630000}"/>
    <cellStyle name="Total 8 9" xfId="25341" xr:uid="{00000000-0005-0000-0000-000002630000}"/>
    <cellStyle name="Total 8 9 10" xfId="25342" xr:uid="{00000000-0005-0000-0000-000003630000}"/>
    <cellStyle name="Total 8 9 10 2" xfId="25343" xr:uid="{00000000-0005-0000-0000-000004630000}"/>
    <cellStyle name="Total 8 9 11" xfId="25344" xr:uid="{00000000-0005-0000-0000-000005630000}"/>
    <cellStyle name="Total 8 9 11 2" xfId="25345" xr:uid="{00000000-0005-0000-0000-000006630000}"/>
    <cellStyle name="Total 8 9 12" xfId="25346" xr:uid="{00000000-0005-0000-0000-000007630000}"/>
    <cellStyle name="Total 8 9 12 2" xfId="25347" xr:uid="{00000000-0005-0000-0000-000008630000}"/>
    <cellStyle name="Total 8 9 13" xfId="25348" xr:uid="{00000000-0005-0000-0000-000009630000}"/>
    <cellStyle name="Total 8 9 13 2" xfId="25349" xr:uid="{00000000-0005-0000-0000-00000A630000}"/>
    <cellStyle name="Total 8 9 14" xfId="25350" xr:uid="{00000000-0005-0000-0000-00000B630000}"/>
    <cellStyle name="Total 8 9 14 2" xfId="25351" xr:uid="{00000000-0005-0000-0000-00000C630000}"/>
    <cellStyle name="Total 8 9 15" xfId="25352" xr:uid="{00000000-0005-0000-0000-00000D630000}"/>
    <cellStyle name="Total 8 9 15 2" xfId="25353" xr:uid="{00000000-0005-0000-0000-00000E630000}"/>
    <cellStyle name="Total 8 9 16" xfId="25354" xr:uid="{00000000-0005-0000-0000-00000F630000}"/>
    <cellStyle name="Total 8 9 16 2" xfId="25355" xr:uid="{00000000-0005-0000-0000-000010630000}"/>
    <cellStyle name="Total 8 9 17" xfId="25356" xr:uid="{00000000-0005-0000-0000-000011630000}"/>
    <cellStyle name="Total 8 9 17 2" xfId="25357" xr:uid="{00000000-0005-0000-0000-000012630000}"/>
    <cellStyle name="Total 8 9 18" xfId="25358" xr:uid="{00000000-0005-0000-0000-000013630000}"/>
    <cellStyle name="Total 8 9 2" xfId="25359" xr:uid="{00000000-0005-0000-0000-000014630000}"/>
    <cellStyle name="Total 8 9 2 10" xfId="25360" xr:uid="{00000000-0005-0000-0000-000015630000}"/>
    <cellStyle name="Total 8 9 2 10 2" xfId="25361" xr:uid="{00000000-0005-0000-0000-000016630000}"/>
    <cellStyle name="Total 8 9 2 11" xfId="25362" xr:uid="{00000000-0005-0000-0000-000017630000}"/>
    <cellStyle name="Total 8 9 2 11 2" xfId="25363" xr:uid="{00000000-0005-0000-0000-000018630000}"/>
    <cellStyle name="Total 8 9 2 12" xfId="25364" xr:uid="{00000000-0005-0000-0000-000019630000}"/>
    <cellStyle name="Total 8 9 2 12 2" xfId="25365" xr:uid="{00000000-0005-0000-0000-00001A630000}"/>
    <cellStyle name="Total 8 9 2 13" xfId="25366" xr:uid="{00000000-0005-0000-0000-00001B630000}"/>
    <cellStyle name="Total 8 9 2 13 2" xfId="25367" xr:uid="{00000000-0005-0000-0000-00001C630000}"/>
    <cellStyle name="Total 8 9 2 14" xfId="25368" xr:uid="{00000000-0005-0000-0000-00001D630000}"/>
    <cellStyle name="Total 8 9 2 14 2" xfId="25369" xr:uid="{00000000-0005-0000-0000-00001E630000}"/>
    <cellStyle name="Total 8 9 2 15" xfId="25370" xr:uid="{00000000-0005-0000-0000-00001F630000}"/>
    <cellStyle name="Total 8 9 2 15 2" xfId="25371" xr:uid="{00000000-0005-0000-0000-000020630000}"/>
    <cellStyle name="Total 8 9 2 16" xfId="25372" xr:uid="{00000000-0005-0000-0000-000021630000}"/>
    <cellStyle name="Total 8 9 2 16 2" xfId="25373" xr:uid="{00000000-0005-0000-0000-000022630000}"/>
    <cellStyle name="Total 8 9 2 17" xfId="25374" xr:uid="{00000000-0005-0000-0000-000023630000}"/>
    <cellStyle name="Total 8 9 2 17 2" xfId="25375" xr:uid="{00000000-0005-0000-0000-000024630000}"/>
    <cellStyle name="Total 8 9 2 18" xfId="25376" xr:uid="{00000000-0005-0000-0000-000025630000}"/>
    <cellStyle name="Total 8 9 2 2" xfId="25377" xr:uid="{00000000-0005-0000-0000-000026630000}"/>
    <cellStyle name="Total 8 9 2 2 2" xfId="25378" xr:uid="{00000000-0005-0000-0000-000027630000}"/>
    <cellStyle name="Total 8 9 2 3" xfId="25379" xr:uid="{00000000-0005-0000-0000-000028630000}"/>
    <cellStyle name="Total 8 9 2 3 2" xfId="25380" xr:uid="{00000000-0005-0000-0000-000029630000}"/>
    <cellStyle name="Total 8 9 2 4" xfId="25381" xr:uid="{00000000-0005-0000-0000-00002A630000}"/>
    <cellStyle name="Total 8 9 2 4 2" xfId="25382" xr:uid="{00000000-0005-0000-0000-00002B630000}"/>
    <cellStyle name="Total 8 9 2 5" xfId="25383" xr:uid="{00000000-0005-0000-0000-00002C630000}"/>
    <cellStyle name="Total 8 9 2 5 2" xfId="25384" xr:uid="{00000000-0005-0000-0000-00002D630000}"/>
    <cellStyle name="Total 8 9 2 6" xfId="25385" xr:uid="{00000000-0005-0000-0000-00002E630000}"/>
    <cellStyle name="Total 8 9 2 6 2" xfId="25386" xr:uid="{00000000-0005-0000-0000-00002F630000}"/>
    <cellStyle name="Total 8 9 2 7" xfId="25387" xr:uid="{00000000-0005-0000-0000-000030630000}"/>
    <cellStyle name="Total 8 9 2 7 2" xfId="25388" xr:uid="{00000000-0005-0000-0000-000031630000}"/>
    <cellStyle name="Total 8 9 2 8" xfId="25389" xr:uid="{00000000-0005-0000-0000-000032630000}"/>
    <cellStyle name="Total 8 9 2 8 2" xfId="25390" xr:uid="{00000000-0005-0000-0000-000033630000}"/>
    <cellStyle name="Total 8 9 2 9" xfId="25391" xr:uid="{00000000-0005-0000-0000-000034630000}"/>
    <cellStyle name="Total 8 9 2 9 2" xfId="25392" xr:uid="{00000000-0005-0000-0000-000035630000}"/>
    <cellStyle name="Total 8 9 3" xfId="25393" xr:uid="{00000000-0005-0000-0000-000036630000}"/>
    <cellStyle name="Total 8 9 3 10" xfId="25394" xr:uid="{00000000-0005-0000-0000-000037630000}"/>
    <cellStyle name="Total 8 9 3 10 2" xfId="25395" xr:uid="{00000000-0005-0000-0000-000038630000}"/>
    <cellStyle name="Total 8 9 3 11" xfId="25396" xr:uid="{00000000-0005-0000-0000-000039630000}"/>
    <cellStyle name="Total 8 9 3 11 2" xfId="25397" xr:uid="{00000000-0005-0000-0000-00003A630000}"/>
    <cellStyle name="Total 8 9 3 12" xfId="25398" xr:uid="{00000000-0005-0000-0000-00003B630000}"/>
    <cellStyle name="Total 8 9 3 12 2" xfId="25399" xr:uid="{00000000-0005-0000-0000-00003C630000}"/>
    <cellStyle name="Total 8 9 3 13" xfId="25400" xr:uid="{00000000-0005-0000-0000-00003D630000}"/>
    <cellStyle name="Total 8 9 3 13 2" xfId="25401" xr:uid="{00000000-0005-0000-0000-00003E630000}"/>
    <cellStyle name="Total 8 9 3 14" xfId="25402" xr:uid="{00000000-0005-0000-0000-00003F630000}"/>
    <cellStyle name="Total 8 9 3 14 2" xfId="25403" xr:uid="{00000000-0005-0000-0000-000040630000}"/>
    <cellStyle name="Total 8 9 3 15" xfId="25404" xr:uid="{00000000-0005-0000-0000-000041630000}"/>
    <cellStyle name="Total 8 9 3 15 2" xfId="25405" xr:uid="{00000000-0005-0000-0000-000042630000}"/>
    <cellStyle name="Total 8 9 3 16" xfId="25406" xr:uid="{00000000-0005-0000-0000-000043630000}"/>
    <cellStyle name="Total 8 9 3 2" xfId="25407" xr:uid="{00000000-0005-0000-0000-000044630000}"/>
    <cellStyle name="Total 8 9 3 2 2" xfId="25408" xr:uid="{00000000-0005-0000-0000-000045630000}"/>
    <cellStyle name="Total 8 9 3 3" xfId="25409" xr:uid="{00000000-0005-0000-0000-000046630000}"/>
    <cellStyle name="Total 8 9 3 3 2" xfId="25410" xr:uid="{00000000-0005-0000-0000-000047630000}"/>
    <cellStyle name="Total 8 9 3 4" xfId="25411" xr:uid="{00000000-0005-0000-0000-000048630000}"/>
    <cellStyle name="Total 8 9 3 4 2" xfId="25412" xr:uid="{00000000-0005-0000-0000-000049630000}"/>
    <cellStyle name="Total 8 9 3 5" xfId="25413" xr:uid="{00000000-0005-0000-0000-00004A630000}"/>
    <cellStyle name="Total 8 9 3 5 2" xfId="25414" xr:uid="{00000000-0005-0000-0000-00004B630000}"/>
    <cellStyle name="Total 8 9 3 6" xfId="25415" xr:uid="{00000000-0005-0000-0000-00004C630000}"/>
    <cellStyle name="Total 8 9 3 6 2" xfId="25416" xr:uid="{00000000-0005-0000-0000-00004D630000}"/>
    <cellStyle name="Total 8 9 3 7" xfId="25417" xr:uid="{00000000-0005-0000-0000-00004E630000}"/>
    <cellStyle name="Total 8 9 3 7 2" xfId="25418" xr:uid="{00000000-0005-0000-0000-00004F630000}"/>
    <cellStyle name="Total 8 9 3 8" xfId="25419" xr:uid="{00000000-0005-0000-0000-000050630000}"/>
    <cellStyle name="Total 8 9 3 8 2" xfId="25420" xr:uid="{00000000-0005-0000-0000-000051630000}"/>
    <cellStyle name="Total 8 9 3 9" xfId="25421" xr:uid="{00000000-0005-0000-0000-000052630000}"/>
    <cellStyle name="Total 8 9 3 9 2" xfId="25422" xr:uid="{00000000-0005-0000-0000-000053630000}"/>
    <cellStyle name="Total 8 9 4" xfId="25423" xr:uid="{00000000-0005-0000-0000-000054630000}"/>
    <cellStyle name="Total 8 9 4 10" xfId="25424" xr:uid="{00000000-0005-0000-0000-000055630000}"/>
    <cellStyle name="Total 8 9 4 10 2" xfId="25425" xr:uid="{00000000-0005-0000-0000-000056630000}"/>
    <cellStyle name="Total 8 9 4 11" xfId="25426" xr:uid="{00000000-0005-0000-0000-000057630000}"/>
    <cellStyle name="Total 8 9 4 11 2" xfId="25427" xr:uid="{00000000-0005-0000-0000-000058630000}"/>
    <cellStyle name="Total 8 9 4 12" xfId="25428" xr:uid="{00000000-0005-0000-0000-000059630000}"/>
    <cellStyle name="Total 8 9 4 12 2" xfId="25429" xr:uid="{00000000-0005-0000-0000-00005A630000}"/>
    <cellStyle name="Total 8 9 4 13" xfId="25430" xr:uid="{00000000-0005-0000-0000-00005B630000}"/>
    <cellStyle name="Total 8 9 4 13 2" xfId="25431" xr:uid="{00000000-0005-0000-0000-00005C630000}"/>
    <cellStyle name="Total 8 9 4 14" xfId="25432" xr:uid="{00000000-0005-0000-0000-00005D630000}"/>
    <cellStyle name="Total 8 9 4 14 2" xfId="25433" xr:uid="{00000000-0005-0000-0000-00005E630000}"/>
    <cellStyle name="Total 8 9 4 15" xfId="25434" xr:uid="{00000000-0005-0000-0000-00005F630000}"/>
    <cellStyle name="Total 8 9 4 15 2" xfId="25435" xr:uid="{00000000-0005-0000-0000-000060630000}"/>
    <cellStyle name="Total 8 9 4 16" xfId="25436" xr:uid="{00000000-0005-0000-0000-000061630000}"/>
    <cellStyle name="Total 8 9 4 2" xfId="25437" xr:uid="{00000000-0005-0000-0000-000062630000}"/>
    <cellStyle name="Total 8 9 4 2 2" xfId="25438" xr:uid="{00000000-0005-0000-0000-000063630000}"/>
    <cellStyle name="Total 8 9 4 3" xfId="25439" xr:uid="{00000000-0005-0000-0000-000064630000}"/>
    <cellStyle name="Total 8 9 4 3 2" xfId="25440" xr:uid="{00000000-0005-0000-0000-000065630000}"/>
    <cellStyle name="Total 8 9 4 4" xfId="25441" xr:uid="{00000000-0005-0000-0000-000066630000}"/>
    <cellStyle name="Total 8 9 4 4 2" xfId="25442" xr:uid="{00000000-0005-0000-0000-000067630000}"/>
    <cellStyle name="Total 8 9 4 5" xfId="25443" xr:uid="{00000000-0005-0000-0000-000068630000}"/>
    <cellStyle name="Total 8 9 4 5 2" xfId="25444" xr:uid="{00000000-0005-0000-0000-000069630000}"/>
    <cellStyle name="Total 8 9 4 6" xfId="25445" xr:uid="{00000000-0005-0000-0000-00006A630000}"/>
    <cellStyle name="Total 8 9 4 6 2" xfId="25446" xr:uid="{00000000-0005-0000-0000-00006B630000}"/>
    <cellStyle name="Total 8 9 4 7" xfId="25447" xr:uid="{00000000-0005-0000-0000-00006C630000}"/>
    <cellStyle name="Total 8 9 4 7 2" xfId="25448" xr:uid="{00000000-0005-0000-0000-00006D630000}"/>
    <cellStyle name="Total 8 9 4 8" xfId="25449" xr:uid="{00000000-0005-0000-0000-00006E630000}"/>
    <cellStyle name="Total 8 9 4 8 2" xfId="25450" xr:uid="{00000000-0005-0000-0000-00006F630000}"/>
    <cellStyle name="Total 8 9 4 9" xfId="25451" xr:uid="{00000000-0005-0000-0000-000070630000}"/>
    <cellStyle name="Total 8 9 4 9 2" xfId="25452" xr:uid="{00000000-0005-0000-0000-000071630000}"/>
    <cellStyle name="Total 8 9 5" xfId="25453" xr:uid="{00000000-0005-0000-0000-000072630000}"/>
    <cellStyle name="Total 8 9 5 10" xfId="25454" xr:uid="{00000000-0005-0000-0000-000073630000}"/>
    <cellStyle name="Total 8 9 5 10 2" xfId="25455" xr:uid="{00000000-0005-0000-0000-000074630000}"/>
    <cellStyle name="Total 8 9 5 11" xfId="25456" xr:uid="{00000000-0005-0000-0000-000075630000}"/>
    <cellStyle name="Total 8 9 5 11 2" xfId="25457" xr:uid="{00000000-0005-0000-0000-000076630000}"/>
    <cellStyle name="Total 8 9 5 12" xfId="25458" xr:uid="{00000000-0005-0000-0000-000077630000}"/>
    <cellStyle name="Total 8 9 5 12 2" xfId="25459" xr:uid="{00000000-0005-0000-0000-000078630000}"/>
    <cellStyle name="Total 8 9 5 13" xfId="25460" xr:uid="{00000000-0005-0000-0000-000079630000}"/>
    <cellStyle name="Total 8 9 5 13 2" xfId="25461" xr:uid="{00000000-0005-0000-0000-00007A630000}"/>
    <cellStyle name="Total 8 9 5 14" xfId="25462" xr:uid="{00000000-0005-0000-0000-00007B630000}"/>
    <cellStyle name="Total 8 9 5 2" xfId="25463" xr:uid="{00000000-0005-0000-0000-00007C630000}"/>
    <cellStyle name="Total 8 9 5 2 2" xfId="25464" xr:uid="{00000000-0005-0000-0000-00007D630000}"/>
    <cellStyle name="Total 8 9 5 3" xfId="25465" xr:uid="{00000000-0005-0000-0000-00007E630000}"/>
    <cellStyle name="Total 8 9 5 3 2" xfId="25466" xr:uid="{00000000-0005-0000-0000-00007F630000}"/>
    <cellStyle name="Total 8 9 5 4" xfId="25467" xr:uid="{00000000-0005-0000-0000-000080630000}"/>
    <cellStyle name="Total 8 9 5 4 2" xfId="25468" xr:uid="{00000000-0005-0000-0000-000081630000}"/>
    <cellStyle name="Total 8 9 5 5" xfId="25469" xr:uid="{00000000-0005-0000-0000-000082630000}"/>
    <cellStyle name="Total 8 9 5 5 2" xfId="25470" xr:uid="{00000000-0005-0000-0000-000083630000}"/>
    <cellStyle name="Total 8 9 5 6" xfId="25471" xr:uid="{00000000-0005-0000-0000-000084630000}"/>
    <cellStyle name="Total 8 9 5 6 2" xfId="25472" xr:uid="{00000000-0005-0000-0000-000085630000}"/>
    <cellStyle name="Total 8 9 5 7" xfId="25473" xr:uid="{00000000-0005-0000-0000-000086630000}"/>
    <cellStyle name="Total 8 9 5 7 2" xfId="25474" xr:uid="{00000000-0005-0000-0000-000087630000}"/>
    <cellStyle name="Total 8 9 5 8" xfId="25475" xr:uid="{00000000-0005-0000-0000-000088630000}"/>
    <cellStyle name="Total 8 9 5 8 2" xfId="25476" xr:uid="{00000000-0005-0000-0000-000089630000}"/>
    <cellStyle name="Total 8 9 5 9" xfId="25477" xr:uid="{00000000-0005-0000-0000-00008A630000}"/>
    <cellStyle name="Total 8 9 5 9 2" xfId="25478" xr:uid="{00000000-0005-0000-0000-00008B630000}"/>
    <cellStyle name="Total 8 9 6" xfId="25479" xr:uid="{00000000-0005-0000-0000-00008C630000}"/>
    <cellStyle name="Total 8 9 6 2" xfId="25480" xr:uid="{00000000-0005-0000-0000-00008D630000}"/>
    <cellStyle name="Total 8 9 7" xfId="25481" xr:uid="{00000000-0005-0000-0000-00008E630000}"/>
    <cellStyle name="Total 8 9 7 2" xfId="25482" xr:uid="{00000000-0005-0000-0000-00008F630000}"/>
    <cellStyle name="Total 8 9 8" xfId="25483" xr:uid="{00000000-0005-0000-0000-000090630000}"/>
    <cellStyle name="Total 8 9 8 2" xfId="25484" xr:uid="{00000000-0005-0000-0000-000091630000}"/>
    <cellStyle name="Total 8 9 9" xfId="25485" xr:uid="{00000000-0005-0000-0000-000092630000}"/>
    <cellStyle name="Total 8 9 9 2" xfId="25486" xr:uid="{00000000-0005-0000-0000-000093630000}"/>
    <cellStyle name="Total 9" xfId="25487" xr:uid="{00000000-0005-0000-0000-000094630000}"/>
    <cellStyle name="Total 9 10" xfId="25488" xr:uid="{00000000-0005-0000-0000-000095630000}"/>
    <cellStyle name="Total 9 10 10" xfId="25489" xr:uid="{00000000-0005-0000-0000-000096630000}"/>
    <cellStyle name="Total 9 10 10 2" xfId="25490" xr:uid="{00000000-0005-0000-0000-000097630000}"/>
    <cellStyle name="Total 9 10 11" xfId="25491" xr:uid="{00000000-0005-0000-0000-000098630000}"/>
    <cellStyle name="Total 9 10 11 2" xfId="25492" xr:uid="{00000000-0005-0000-0000-000099630000}"/>
    <cellStyle name="Total 9 10 12" xfId="25493" xr:uid="{00000000-0005-0000-0000-00009A630000}"/>
    <cellStyle name="Total 9 10 12 2" xfId="25494" xr:uid="{00000000-0005-0000-0000-00009B630000}"/>
    <cellStyle name="Total 9 10 13" xfId="25495" xr:uid="{00000000-0005-0000-0000-00009C630000}"/>
    <cellStyle name="Total 9 10 13 2" xfId="25496" xr:uid="{00000000-0005-0000-0000-00009D630000}"/>
    <cellStyle name="Total 9 10 14" xfId="25497" xr:uid="{00000000-0005-0000-0000-00009E630000}"/>
    <cellStyle name="Total 9 10 14 2" xfId="25498" xr:uid="{00000000-0005-0000-0000-00009F630000}"/>
    <cellStyle name="Total 9 10 15" xfId="25499" xr:uid="{00000000-0005-0000-0000-0000A0630000}"/>
    <cellStyle name="Total 9 10 15 2" xfId="25500" xr:uid="{00000000-0005-0000-0000-0000A1630000}"/>
    <cellStyle name="Total 9 10 16" xfId="25501" xr:uid="{00000000-0005-0000-0000-0000A2630000}"/>
    <cellStyle name="Total 9 10 16 2" xfId="25502" xr:uid="{00000000-0005-0000-0000-0000A3630000}"/>
    <cellStyle name="Total 9 10 17" xfId="25503" xr:uid="{00000000-0005-0000-0000-0000A4630000}"/>
    <cellStyle name="Total 9 10 17 2" xfId="25504" xr:uid="{00000000-0005-0000-0000-0000A5630000}"/>
    <cellStyle name="Total 9 10 18" xfId="25505" xr:uid="{00000000-0005-0000-0000-0000A6630000}"/>
    <cellStyle name="Total 9 10 2" xfId="25506" xr:uid="{00000000-0005-0000-0000-0000A7630000}"/>
    <cellStyle name="Total 9 10 2 2" xfId="25507" xr:uid="{00000000-0005-0000-0000-0000A8630000}"/>
    <cellStyle name="Total 9 10 3" xfId="25508" xr:uid="{00000000-0005-0000-0000-0000A9630000}"/>
    <cellStyle name="Total 9 10 3 2" xfId="25509" xr:uid="{00000000-0005-0000-0000-0000AA630000}"/>
    <cellStyle name="Total 9 10 4" xfId="25510" xr:uid="{00000000-0005-0000-0000-0000AB630000}"/>
    <cellStyle name="Total 9 10 4 2" xfId="25511" xr:uid="{00000000-0005-0000-0000-0000AC630000}"/>
    <cellStyle name="Total 9 10 5" xfId="25512" xr:uid="{00000000-0005-0000-0000-0000AD630000}"/>
    <cellStyle name="Total 9 10 5 2" xfId="25513" xr:uid="{00000000-0005-0000-0000-0000AE630000}"/>
    <cellStyle name="Total 9 10 6" xfId="25514" xr:uid="{00000000-0005-0000-0000-0000AF630000}"/>
    <cellStyle name="Total 9 10 6 2" xfId="25515" xr:uid="{00000000-0005-0000-0000-0000B0630000}"/>
    <cellStyle name="Total 9 10 7" xfId="25516" xr:uid="{00000000-0005-0000-0000-0000B1630000}"/>
    <cellStyle name="Total 9 10 7 2" xfId="25517" xr:uid="{00000000-0005-0000-0000-0000B2630000}"/>
    <cellStyle name="Total 9 10 8" xfId="25518" xr:uid="{00000000-0005-0000-0000-0000B3630000}"/>
    <cellStyle name="Total 9 10 8 2" xfId="25519" xr:uid="{00000000-0005-0000-0000-0000B4630000}"/>
    <cellStyle name="Total 9 10 9" xfId="25520" xr:uid="{00000000-0005-0000-0000-0000B5630000}"/>
    <cellStyle name="Total 9 10 9 2" xfId="25521" xr:uid="{00000000-0005-0000-0000-0000B6630000}"/>
    <cellStyle name="Total 9 11" xfId="25522" xr:uid="{00000000-0005-0000-0000-0000B7630000}"/>
    <cellStyle name="Total 9 11 10" xfId="25523" xr:uid="{00000000-0005-0000-0000-0000B8630000}"/>
    <cellStyle name="Total 9 11 10 2" xfId="25524" xr:uid="{00000000-0005-0000-0000-0000B9630000}"/>
    <cellStyle name="Total 9 11 11" xfId="25525" xr:uid="{00000000-0005-0000-0000-0000BA630000}"/>
    <cellStyle name="Total 9 11 11 2" xfId="25526" xr:uid="{00000000-0005-0000-0000-0000BB630000}"/>
    <cellStyle name="Total 9 11 12" xfId="25527" xr:uid="{00000000-0005-0000-0000-0000BC630000}"/>
    <cellStyle name="Total 9 11 12 2" xfId="25528" xr:uid="{00000000-0005-0000-0000-0000BD630000}"/>
    <cellStyle name="Total 9 11 13" xfId="25529" xr:uid="{00000000-0005-0000-0000-0000BE630000}"/>
    <cellStyle name="Total 9 11 13 2" xfId="25530" xr:uid="{00000000-0005-0000-0000-0000BF630000}"/>
    <cellStyle name="Total 9 11 14" xfId="25531" xr:uid="{00000000-0005-0000-0000-0000C0630000}"/>
    <cellStyle name="Total 9 11 14 2" xfId="25532" xr:uid="{00000000-0005-0000-0000-0000C1630000}"/>
    <cellStyle name="Total 9 11 15" xfId="25533" xr:uid="{00000000-0005-0000-0000-0000C2630000}"/>
    <cellStyle name="Total 9 11 15 2" xfId="25534" xr:uid="{00000000-0005-0000-0000-0000C3630000}"/>
    <cellStyle name="Total 9 11 16" xfId="25535" xr:uid="{00000000-0005-0000-0000-0000C4630000}"/>
    <cellStyle name="Total 9 11 16 2" xfId="25536" xr:uid="{00000000-0005-0000-0000-0000C5630000}"/>
    <cellStyle name="Total 9 11 17" xfId="25537" xr:uid="{00000000-0005-0000-0000-0000C6630000}"/>
    <cellStyle name="Total 9 11 17 2" xfId="25538" xr:uid="{00000000-0005-0000-0000-0000C7630000}"/>
    <cellStyle name="Total 9 11 18" xfId="25539" xr:uid="{00000000-0005-0000-0000-0000C8630000}"/>
    <cellStyle name="Total 9 11 2" xfId="25540" xr:uid="{00000000-0005-0000-0000-0000C9630000}"/>
    <cellStyle name="Total 9 11 2 2" xfId="25541" xr:uid="{00000000-0005-0000-0000-0000CA630000}"/>
    <cellStyle name="Total 9 11 3" xfId="25542" xr:uid="{00000000-0005-0000-0000-0000CB630000}"/>
    <cellStyle name="Total 9 11 3 2" xfId="25543" xr:uid="{00000000-0005-0000-0000-0000CC630000}"/>
    <cellStyle name="Total 9 11 4" xfId="25544" xr:uid="{00000000-0005-0000-0000-0000CD630000}"/>
    <cellStyle name="Total 9 11 4 2" xfId="25545" xr:uid="{00000000-0005-0000-0000-0000CE630000}"/>
    <cellStyle name="Total 9 11 5" xfId="25546" xr:uid="{00000000-0005-0000-0000-0000CF630000}"/>
    <cellStyle name="Total 9 11 5 2" xfId="25547" xr:uid="{00000000-0005-0000-0000-0000D0630000}"/>
    <cellStyle name="Total 9 11 6" xfId="25548" xr:uid="{00000000-0005-0000-0000-0000D1630000}"/>
    <cellStyle name="Total 9 11 6 2" xfId="25549" xr:uid="{00000000-0005-0000-0000-0000D2630000}"/>
    <cellStyle name="Total 9 11 7" xfId="25550" xr:uid="{00000000-0005-0000-0000-0000D3630000}"/>
    <cellStyle name="Total 9 11 7 2" xfId="25551" xr:uid="{00000000-0005-0000-0000-0000D4630000}"/>
    <cellStyle name="Total 9 11 8" xfId="25552" xr:uid="{00000000-0005-0000-0000-0000D5630000}"/>
    <cellStyle name="Total 9 11 8 2" xfId="25553" xr:uid="{00000000-0005-0000-0000-0000D6630000}"/>
    <cellStyle name="Total 9 11 9" xfId="25554" xr:uid="{00000000-0005-0000-0000-0000D7630000}"/>
    <cellStyle name="Total 9 11 9 2" xfId="25555" xr:uid="{00000000-0005-0000-0000-0000D8630000}"/>
    <cellStyle name="Total 9 12" xfId="25556" xr:uid="{00000000-0005-0000-0000-0000D9630000}"/>
    <cellStyle name="Total 9 12 10" xfId="25557" xr:uid="{00000000-0005-0000-0000-0000DA630000}"/>
    <cellStyle name="Total 9 12 10 2" xfId="25558" xr:uid="{00000000-0005-0000-0000-0000DB630000}"/>
    <cellStyle name="Total 9 12 11" xfId="25559" xr:uid="{00000000-0005-0000-0000-0000DC630000}"/>
    <cellStyle name="Total 9 12 11 2" xfId="25560" xr:uid="{00000000-0005-0000-0000-0000DD630000}"/>
    <cellStyle name="Total 9 12 12" xfId="25561" xr:uid="{00000000-0005-0000-0000-0000DE630000}"/>
    <cellStyle name="Total 9 12 12 2" xfId="25562" xr:uid="{00000000-0005-0000-0000-0000DF630000}"/>
    <cellStyle name="Total 9 12 13" xfId="25563" xr:uid="{00000000-0005-0000-0000-0000E0630000}"/>
    <cellStyle name="Total 9 12 13 2" xfId="25564" xr:uid="{00000000-0005-0000-0000-0000E1630000}"/>
    <cellStyle name="Total 9 12 14" xfId="25565" xr:uid="{00000000-0005-0000-0000-0000E2630000}"/>
    <cellStyle name="Total 9 12 14 2" xfId="25566" xr:uid="{00000000-0005-0000-0000-0000E3630000}"/>
    <cellStyle name="Total 9 12 15" xfId="25567" xr:uid="{00000000-0005-0000-0000-0000E4630000}"/>
    <cellStyle name="Total 9 12 15 2" xfId="25568" xr:uid="{00000000-0005-0000-0000-0000E5630000}"/>
    <cellStyle name="Total 9 12 16" xfId="25569" xr:uid="{00000000-0005-0000-0000-0000E6630000}"/>
    <cellStyle name="Total 9 12 2" xfId="25570" xr:uid="{00000000-0005-0000-0000-0000E7630000}"/>
    <cellStyle name="Total 9 12 2 2" xfId="25571" xr:uid="{00000000-0005-0000-0000-0000E8630000}"/>
    <cellStyle name="Total 9 12 3" xfId="25572" xr:uid="{00000000-0005-0000-0000-0000E9630000}"/>
    <cellStyle name="Total 9 12 3 2" xfId="25573" xr:uid="{00000000-0005-0000-0000-0000EA630000}"/>
    <cellStyle name="Total 9 12 4" xfId="25574" xr:uid="{00000000-0005-0000-0000-0000EB630000}"/>
    <cellStyle name="Total 9 12 4 2" xfId="25575" xr:uid="{00000000-0005-0000-0000-0000EC630000}"/>
    <cellStyle name="Total 9 12 5" xfId="25576" xr:uid="{00000000-0005-0000-0000-0000ED630000}"/>
    <cellStyle name="Total 9 12 5 2" xfId="25577" xr:uid="{00000000-0005-0000-0000-0000EE630000}"/>
    <cellStyle name="Total 9 12 6" xfId="25578" xr:uid="{00000000-0005-0000-0000-0000EF630000}"/>
    <cellStyle name="Total 9 12 6 2" xfId="25579" xr:uid="{00000000-0005-0000-0000-0000F0630000}"/>
    <cellStyle name="Total 9 12 7" xfId="25580" xr:uid="{00000000-0005-0000-0000-0000F1630000}"/>
    <cellStyle name="Total 9 12 7 2" xfId="25581" xr:uid="{00000000-0005-0000-0000-0000F2630000}"/>
    <cellStyle name="Total 9 12 8" xfId="25582" xr:uid="{00000000-0005-0000-0000-0000F3630000}"/>
    <cellStyle name="Total 9 12 8 2" xfId="25583" xr:uid="{00000000-0005-0000-0000-0000F4630000}"/>
    <cellStyle name="Total 9 12 9" xfId="25584" xr:uid="{00000000-0005-0000-0000-0000F5630000}"/>
    <cellStyle name="Total 9 12 9 2" xfId="25585" xr:uid="{00000000-0005-0000-0000-0000F6630000}"/>
    <cellStyle name="Total 9 13" xfId="25586" xr:uid="{00000000-0005-0000-0000-0000F7630000}"/>
    <cellStyle name="Total 9 13 10" xfId="25587" xr:uid="{00000000-0005-0000-0000-0000F8630000}"/>
    <cellStyle name="Total 9 13 10 2" xfId="25588" xr:uid="{00000000-0005-0000-0000-0000F9630000}"/>
    <cellStyle name="Total 9 13 11" xfId="25589" xr:uid="{00000000-0005-0000-0000-0000FA630000}"/>
    <cellStyle name="Total 9 13 11 2" xfId="25590" xr:uid="{00000000-0005-0000-0000-0000FB630000}"/>
    <cellStyle name="Total 9 13 12" xfId="25591" xr:uid="{00000000-0005-0000-0000-0000FC630000}"/>
    <cellStyle name="Total 9 13 12 2" xfId="25592" xr:uid="{00000000-0005-0000-0000-0000FD630000}"/>
    <cellStyle name="Total 9 13 13" xfId="25593" xr:uid="{00000000-0005-0000-0000-0000FE630000}"/>
    <cellStyle name="Total 9 13 13 2" xfId="25594" xr:uid="{00000000-0005-0000-0000-0000FF630000}"/>
    <cellStyle name="Total 9 13 14" xfId="25595" xr:uid="{00000000-0005-0000-0000-000000640000}"/>
    <cellStyle name="Total 9 13 14 2" xfId="25596" xr:uid="{00000000-0005-0000-0000-000001640000}"/>
    <cellStyle name="Total 9 13 15" xfId="25597" xr:uid="{00000000-0005-0000-0000-000002640000}"/>
    <cellStyle name="Total 9 13 15 2" xfId="25598" xr:uid="{00000000-0005-0000-0000-000003640000}"/>
    <cellStyle name="Total 9 13 16" xfId="25599" xr:uid="{00000000-0005-0000-0000-000004640000}"/>
    <cellStyle name="Total 9 13 2" xfId="25600" xr:uid="{00000000-0005-0000-0000-000005640000}"/>
    <cellStyle name="Total 9 13 2 2" xfId="25601" xr:uid="{00000000-0005-0000-0000-000006640000}"/>
    <cellStyle name="Total 9 13 3" xfId="25602" xr:uid="{00000000-0005-0000-0000-000007640000}"/>
    <cellStyle name="Total 9 13 3 2" xfId="25603" xr:uid="{00000000-0005-0000-0000-000008640000}"/>
    <cellStyle name="Total 9 13 4" xfId="25604" xr:uid="{00000000-0005-0000-0000-000009640000}"/>
    <cellStyle name="Total 9 13 4 2" xfId="25605" xr:uid="{00000000-0005-0000-0000-00000A640000}"/>
    <cellStyle name="Total 9 13 5" xfId="25606" xr:uid="{00000000-0005-0000-0000-00000B640000}"/>
    <cellStyle name="Total 9 13 5 2" xfId="25607" xr:uid="{00000000-0005-0000-0000-00000C640000}"/>
    <cellStyle name="Total 9 13 6" xfId="25608" xr:uid="{00000000-0005-0000-0000-00000D640000}"/>
    <cellStyle name="Total 9 13 6 2" xfId="25609" xr:uid="{00000000-0005-0000-0000-00000E640000}"/>
    <cellStyle name="Total 9 13 7" xfId="25610" xr:uid="{00000000-0005-0000-0000-00000F640000}"/>
    <cellStyle name="Total 9 13 7 2" xfId="25611" xr:uid="{00000000-0005-0000-0000-000010640000}"/>
    <cellStyle name="Total 9 13 8" xfId="25612" xr:uid="{00000000-0005-0000-0000-000011640000}"/>
    <cellStyle name="Total 9 13 8 2" xfId="25613" xr:uid="{00000000-0005-0000-0000-000012640000}"/>
    <cellStyle name="Total 9 13 9" xfId="25614" xr:uid="{00000000-0005-0000-0000-000013640000}"/>
    <cellStyle name="Total 9 13 9 2" xfId="25615" xr:uid="{00000000-0005-0000-0000-000014640000}"/>
    <cellStyle name="Total 9 14" xfId="25616" xr:uid="{00000000-0005-0000-0000-000015640000}"/>
    <cellStyle name="Total 9 14 10" xfId="25617" xr:uid="{00000000-0005-0000-0000-000016640000}"/>
    <cellStyle name="Total 9 14 10 2" xfId="25618" xr:uid="{00000000-0005-0000-0000-000017640000}"/>
    <cellStyle name="Total 9 14 11" xfId="25619" xr:uid="{00000000-0005-0000-0000-000018640000}"/>
    <cellStyle name="Total 9 14 11 2" xfId="25620" xr:uid="{00000000-0005-0000-0000-000019640000}"/>
    <cellStyle name="Total 9 14 12" xfId="25621" xr:uid="{00000000-0005-0000-0000-00001A640000}"/>
    <cellStyle name="Total 9 14 12 2" xfId="25622" xr:uid="{00000000-0005-0000-0000-00001B640000}"/>
    <cellStyle name="Total 9 14 13" xfId="25623" xr:uid="{00000000-0005-0000-0000-00001C640000}"/>
    <cellStyle name="Total 9 14 13 2" xfId="25624" xr:uid="{00000000-0005-0000-0000-00001D640000}"/>
    <cellStyle name="Total 9 14 14" xfId="25625" xr:uid="{00000000-0005-0000-0000-00001E640000}"/>
    <cellStyle name="Total 9 14 14 2" xfId="25626" xr:uid="{00000000-0005-0000-0000-00001F640000}"/>
    <cellStyle name="Total 9 14 15" xfId="25627" xr:uid="{00000000-0005-0000-0000-000020640000}"/>
    <cellStyle name="Total 9 14 2" xfId="25628" xr:uid="{00000000-0005-0000-0000-000021640000}"/>
    <cellStyle name="Total 9 14 2 2" xfId="25629" xr:uid="{00000000-0005-0000-0000-000022640000}"/>
    <cellStyle name="Total 9 14 3" xfId="25630" xr:uid="{00000000-0005-0000-0000-000023640000}"/>
    <cellStyle name="Total 9 14 3 2" xfId="25631" xr:uid="{00000000-0005-0000-0000-000024640000}"/>
    <cellStyle name="Total 9 14 4" xfId="25632" xr:uid="{00000000-0005-0000-0000-000025640000}"/>
    <cellStyle name="Total 9 14 4 2" xfId="25633" xr:uid="{00000000-0005-0000-0000-000026640000}"/>
    <cellStyle name="Total 9 14 5" xfId="25634" xr:uid="{00000000-0005-0000-0000-000027640000}"/>
    <cellStyle name="Total 9 14 5 2" xfId="25635" xr:uid="{00000000-0005-0000-0000-000028640000}"/>
    <cellStyle name="Total 9 14 6" xfId="25636" xr:uid="{00000000-0005-0000-0000-000029640000}"/>
    <cellStyle name="Total 9 14 6 2" xfId="25637" xr:uid="{00000000-0005-0000-0000-00002A640000}"/>
    <cellStyle name="Total 9 14 7" xfId="25638" xr:uid="{00000000-0005-0000-0000-00002B640000}"/>
    <cellStyle name="Total 9 14 7 2" xfId="25639" xr:uid="{00000000-0005-0000-0000-00002C640000}"/>
    <cellStyle name="Total 9 14 8" xfId="25640" xr:uid="{00000000-0005-0000-0000-00002D640000}"/>
    <cellStyle name="Total 9 14 8 2" xfId="25641" xr:uid="{00000000-0005-0000-0000-00002E640000}"/>
    <cellStyle name="Total 9 14 9" xfId="25642" xr:uid="{00000000-0005-0000-0000-00002F640000}"/>
    <cellStyle name="Total 9 14 9 2" xfId="25643" xr:uid="{00000000-0005-0000-0000-000030640000}"/>
    <cellStyle name="Total 9 15" xfId="25644" xr:uid="{00000000-0005-0000-0000-000031640000}"/>
    <cellStyle name="Total 9 15 2" xfId="25645" xr:uid="{00000000-0005-0000-0000-000032640000}"/>
    <cellStyle name="Total 9 16" xfId="25646" xr:uid="{00000000-0005-0000-0000-000033640000}"/>
    <cellStyle name="Total 9 16 2" xfId="25647" xr:uid="{00000000-0005-0000-0000-000034640000}"/>
    <cellStyle name="Total 9 17" xfId="25648" xr:uid="{00000000-0005-0000-0000-000035640000}"/>
    <cellStyle name="Total 9 17 2" xfId="25649" xr:uid="{00000000-0005-0000-0000-000036640000}"/>
    <cellStyle name="Total 9 18" xfId="25650" xr:uid="{00000000-0005-0000-0000-000037640000}"/>
    <cellStyle name="Total 9 18 2" xfId="25651" xr:uid="{00000000-0005-0000-0000-000038640000}"/>
    <cellStyle name="Total 9 19" xfId="25652" xr:uid="{00000000-0005-0000-0000-000039640000}"/>
    <cellStyle name="Total 9 19 2" xfId="25653" xr:uid="{00000000-0005-0000-0000-00003A640000}"/>
    <cellStyle name="Total 9 2" xfId="25654" xr:uid="{00000000-0005-0000-0000-00003B640000}"/>
    <cellStyle name="Total 9 2 10" xfId="25655" xr:uid="{00000000-0005-0000-0000-00003C640000}"/>
    <cellStyle name="Total 9 2 10 10" xfId="25656" xr:uid="{00000000-0005-0000-0000-00003D640000}"/>
    <cellStyle name="Total 9 2 10 10 2" xfId="25657" xr:uid="{00000000-0005-0000-0000-00003E640000}"/>
    <cellStyle name="Total 9 2 10 11" xfId="25658" xr:uid="{00000000-0005-0000-0000-00003F640000}"/>
    <cellStyle name="Total 9 2 10 11 2" xfId="25659" xr:uid="{00000000-0005-0000-0000-000040640000}"/>
    <cellStyle name="Total 9 2 10 12" xfId="25660" xr:uid="{00000000-0005-0000-0000-000041640000}"/>
    <cellStyle name="Total 9 2 10 12 2" xfId="25661" xr:uid="{00000000-0005-0000-0000-000042640000}"/>
    <cellStyle name="Total 9 2 10 13" xfId="25662" xr:uid="{00000000-0005-0000-0000-000043640000}"/>
    <cellStyle name="Total 9 2 10 13 2" xfId="25663" xr:uid="{00000000-0005-0000-0000-000044640000}"/>
    <cellStyle name="Total 9 2 10 14" xfId="25664" xr:uid="{00000000-0005-0000-0000-000045640000}"/>
    <cellStyle name="Total 9 2 10 14 2" xfId="25665" xr:uid="{00000000-0005-0000-0000-000046640000}"/>
    <cellStyle name="Total 9 2 10 15" xfId="25666" xr:uid="{00000000-0005-0000-0000-000047640000}"/>
    <cellStyle name="Total 9 2 10 15 2" xfId="25667" xr:uid="{00000000-0005-0000-0000-000048640000}"/>
    <cellStyle name="Total 9 2 10 16" xfId="25668" xr:uid="{00000000-0005-0000-0000-000049640000}"/>
    <cellStyle name="Total 9 2 10 16 2" xfId="25669" xr:uid="{00000000-0005-0000-0000-00004A640000}"/>
    <cellStyle name="Total 9 2 10 17" xfId="25670" xr:uid="{00000000-0005-0000-0000-00004B640000}"/>
    <cellStyle name="Total 9 2 10 17 2" xfId="25671" xr:uid="{00000000-0005-0000-0000-00004C640000}"/>
    <cellStyle name="Total 9 2 10 18" xfId="25672" xr:uid="{00000000-0005-0000-0000-00004D640000}"/>
    <cellStyle name="Total 9 2 10 2" xfId="25673" xr:uid="{00000000-0005-0000-0000-00004E640000}"/>
    <cellStyle name="Total 9 2 10 2 2" xfId="25674" xr:uid="{00000000-0005-0000-0000-00004F640000}"/>
    <cellStyle name="Total 9 2 10 3" xfId="25675" xr:uid="{00000000-0005-0000-0000-000050640000}"/>
    <cellStyle name="Total 9 2 10 3 2" xfId="25676" xr:uid="{00000000-0005-0000-0000-000051640000}"/>
    <cellStyle name="Total 9 2 10 4" xfId="25677" xr:uid="{00000000-0005-0000-0000-000052640000}"/>
    <cellStyle name="Total 9 2 10 4 2" xfId="25678" xr:uid="{00000000-0005-0000-0000-000053640000}"/>
    <cellStyle name="Total 9 2 10 5" xfId="25679" xr:uid="{00000000-0005-0000-0000-000054640000}"/>
    <cellStyle name="Total 9 2 10 5 2" xfId="25680" xr:uid="{00000000-0005-0000-0000-000055640000}"/>
    <cellStyle name="Total 9 2 10 6" xfId="25681" xr:uid="{00000000-0005-0000-0000-000056640000}"/>
    <cellStyle name="Total 9 2 10 6 2" xfId="25682" xr:uid="{00000000-0005-0000-0000-000057640000}"/>
    <cellStyle name="Total 9 2 10 7" xfId="25683" xr:uid="{00000000-0005-0000-0000-000058640000}"/>
    <cellStyle name="Total 9 2 10 7 2" xfId="25684" xr:uid="{00000000-0005-0000-0000-000059640000}"/>
    <cellStyle name="Total 9 2 10 8" xfId="25685" xr:uid="{00000000-0005-0000-0000-00005A640000}"/>
    <cellStyle name="Total 9 2 10 8 2" xfId="25686" xr:uid="{00000000-0005-0000-0000-00005B640000}"/>
    <cellStyle name="Total 9 2 10 9" xfId="25687" xr:uid="{00000000-0005-0000-0000-00005C640000}"/>
    <cellStyle name="Total 9 2 10 9 2" xfId="25688" xr:uid="{00000000-0005-0000-0000-00005D640000}"/>
    <cellStyle name="Total 9 2 11" xfId="25689" xr:uid="{00000000-0005-0000-0000-00005E640000}"/>
    <cellStyle name="Total 9 2 11 10" xfId="25690" xr:uid="{00000000-0005-0000-0000-00005F640000}"/>
    <cellStyle name="Total 9 2 11 10 2" xfId="25691" xr:uid="{00000000-0005-0000-0000-000060640000}"/>
    <cellStyle name="Total 9 2 11 11" xfId="25692" xr:uid="{00000000-0005-0000-0000-000061640000}"/>
    <cellStyle name="Total 9 2 11 11 2" xfId="25693" xr:uid="{00000000-0005-0000-0000-000062640000}"/>
    <cellStyle name="Total 9 2 11 12" xfId="25694" xr:uid="{00000000-0005-0000-0000-000063640000}"/>
    <cellStyle name="Total 9 2 11 12 2" xfId="25695" xr:uid="{00000000-0005-0000-0000-000064640000}"/>
    <cellStyle name="Total 9 2 11 13" xfId="25696" xr:uid="{00000000-0005-0000-0000-000065640000}"/>
    <cellStyle name="Total 9 2 11 13 2" xfId="25697" xr:uid="{00000000-0005-0000-0000-000066640000}"/>
    <cellStyle name="Total 9 2 11 14" xfId="25698" xr:uid="{00000000-0005-0000-0000-000067640000}"/>
    <cellStyle name="Total 9 2 11 14 2" xfId="25699" xr:uid="{00000000-0005-0000-0000-000068640000}"/>
    <cellStyle name="Total 9 2 11 15" xfId="25700" xr:uid="{00000000-0005-0000-0000-000069640000}"/>
    <cellStyle name="Total 9 2 11 15 2" xfId="25701" xr:uid="{00000000-0005-0000-0000-00006A640000}"/>
    <cellStyle name="Total 9 2 11 16" xfId="25702" xr:uid="{00000000-0005-0000-0000-00006B640000}"/>
    <cellStyle name="Total 9 2 11 2" xfId="25703" xr:uid="{00000000-0005-0000-0000-00006C640000}"/>
    <cellStyle name="Total 9 2 11 2 2" xfId="25704" xr:uid="{00000000-0005-0000-0000-00006D640000}"/>
    <cellStyle name="Total 9 2 11 3" xfId="25705" xr:uid="{00000000-0005-0000-0000-00006E640000}"/>
    <cellStyle name="Total 9 2 11 3 2" xfId="25706" xr:uid="{00000000-0005-0000-0000-00006F640000}"/>
    <cellStyle name="Total 9 2 11 4" xfId="25707" xr:uid="{00000000-0005-0000-0000-000070640000}"/>
    <cellStyle name="Total 9 2 11 4 2" xfId="25708" xr:uid="{00000000-0005-0000-0000-000071640000}"/>
    <cellStyle name="Total 9 2 11 5" xfId="25709" xr:uid="{00000000-0005-0000-0000-000072640000}"/>
    <cellStyle name="Total 9 2 11 5 2" xfId="25710" xr:uid="{00000000-0005-0000-0000-000073640000}"/>
    <cellStyle name="Total 9 2 11 6" xfId="25711" xr:uid="{00000000-0005-0000-0000-000074640000}"/>
    <cellStyle name="Total 9 2 11 6 2" xfId="25712" xr:uid="{00000000-0005-0000-0000-000075640000}"/>
    <cellStyle name="Total 9 2 11 7" xfId="25713" xr:uid="{00000000-0005-0000-0000-000076640000}"/>
    <cellStyle name="Total 9 2 11 7 2" xfId="25714" xr:uid="{00000000-0005-0000-0000-000077640000}"/>
    <cellStyle name="Total 9 2 11 8" xfId="25715" xr:uid="{00000000-0005-0000-0000-000078640000}"/>
    <cellStyle name="Total 9 2 11 8 2" xfId="25716" xr:uid="{00000000-0005-0000-0000-000079640000}"/>
    <cellStyle name="Total 9 2 11 9" xfId="25717" xr:uid="{00000000-0005-0000-0000-00007A640000}"/>
    <cellStyle name="Total 9 2 11 9 2" xfId="25718" xr:uid="{00000000-0005-0000-0000-00007B640000}"/>
    <cellStyle name="Total 9 2 12" xfId="25719" xr:uid="{00000000-0005-0000-0000-00007C640000}"/>
    <cellStyle name="Total 9 2 12 10" xfId="25720" xr:uid="{00000000-0005-0000-0000-00007D640000}"/>
    <cellStyle name="Total 9 2 12 10 2" xfId="25721" xr:uid="{00000000-0005-0000-0000-00007E640000}"/>
    <cellStyle name="Total 9 2 12 11" xfId="25722" xr:uid="{00000000-0005-0000-0000-00007F640000}"/>
    <cellStyle name="Total 9 2 12 11 2" xfId="25723" xr:uid="{00000000-0005-0000-0000-000080640000}"/>
    <cellStyle name="Total 9 2 12 12" xfId="25724" xr:uid="{00000000-0005-0000-0000-000081640000}"/>
    <cellStyle name="Total 9 2 12 12 2" xfId="25725" xr:uid="{00000000-0005-0000-0000-000082640000}"/>
    <cellStyle name="Total 9 2 12 13" xfId="25726" xr:uid="{00000000-0005-0000-0000-000083640000}"/>
    <cellStyle name="Total 9 2 12 13 2" xfId="25727" xr:uid="{00000000-0005-0000-0000-000084640000}"/>
    <cellStyle name="Total 9 2 12 14" xfId="25728" xr:uid="{00000000-0005-0000-0000-000085640000}"/>
    <cellStyle name="Total 9 2 12 14 2" xfId="25729" xr:uid="{00000000-0005-0000-0000-000086640000}"/>
    <cellStyle name="Total 9 2 12 15" xfId="25730" xr:uid="{00000000-0005-0000-0000-000087640000}"/>
    <cellStyle name="Total 9 2 12 15 2" xfId="25731" xr:uid="{00000000-0005-0000-0000-000088640000}"/>
    <cellStyle name="Total 9 2 12 16" xfId="25732" xr:uid="{00000000-0005-0000-0000-000089640000}"/>
    <cellStyle name="Total 9 2 12 2" xfId="25733" xr:uid="{00000000-0005-0000-0000-00008A640000}"/>
    <cellStyle name="Total 9 2 12 2 2" xfId="25734" xr:uid="{00000000-0005-0000-0000-00008B640000}"/>
    <cellStyle name="Total 9 2 12 3" xfId="25735" xr:uid="{00000000-0005-0000-0000-00008C640000}"/>
    <cellStyle name="Total 9 2 12 3 2" xfId="25736" xr:uid="{00000000-0005-0000-0000-00008D640000}"/>
    <cellStyle name="Total 9 2 12 4" xfId="25737" xr:uid="{00000000-0005-0000-0000-00008E640000}"/>
    <cellStyle name="Total 9 2 12 4 2" xfId="25738" xr:uid="{00000000-0005-0000-0000-00008F640000}"/>
    <cellStyle name="Total 9 2 12 5" xfId="25739" xr:uid="{00000000-0005-0000-0000-000090640000}"/>
    <cellStyle name="Total 9 2 12 5 2" xfId="25740" xr:uid="{00000000-0005-0000-0000-000091640000}"/>
    <cellStyle name="Total 9 2 12 6" xfId="25741" xr:uid="{00000000-0005-0000-0000-000092640000}"/>
    <cellStyle name="Total 9 2 12 6 2" xfId="25742" xr:uid="{00000000-0005-0000-0000-000093640000}"/>
    <cellStyle name="Total 9 2 12 7" xfId="25743" xr:uid="{00000000-0005-0000-0000-000094640000}"/>
    <cellStyle name="Total 9 2 12 7 2" xfId="25744" xr:uid="{00000000-0005-0000-0000-000095640000}"/>
    <cellStyle name="Total 9 2 12 8" xfId="25745" xr:uid="{00000000-0005-0000-0000-000096640000}"/>
    <cellStyle name="Total 9 2 12 8 2" xfId="25746" xr:uid="{00000000-0005-0000-0000-000097640000}"/>
    <cellStyle name="Total 9 2 12 9" xfId="25747" xr:uid="{00000000-0005-0000-0000-000098640000}"/>
    <cellStyle name="Total 9 2 12 9 2" xfId="25748" xr:uid="{00000000-0005-0000-0000-000099640000}"/>
    <cellStyle name="Total 9 2 13" xfId="25749" xr:uid="{00000000-0005-0000-0000-00009A640000}"/>
    <cellStyle name="Total 9 2 13 10" xfId="25750" xr:uid="{00000000-0005-0000-0000-00009B640000}"/>
    <cellStyle name="Total 9 2 13 10 2" xfId="25751" xr:uid="{00000000-0005-0000-0000-00009C640000}"/>
    <cellStyle name="Total 9 2 13 11" xfId="25752" xr:uid="{00000000-0005-0000-0000-00009D640000}"/>
    <cellStyle name="Total 9 2 13 11 2" xfId="25753" xr:uid="{00000000-0005-0000-0000-00009E640000}"/>
    <cellStyle name="Total 9 2 13 12" xfId="25754" xr:uid="{00000000-0005-0000-0000-00009F640000}"/>
    <cellStyle name="Total 9 2 13 12 2" xfId="25755" xr:uid="{00000000-0005-0000-0000-0000A0640000}"/>
    <cellStyle name="Total 9 2 13 13" xfId="25756" xr:uid="{00000000-0005-0000-0000-0000A1640000}"/>
    <cellStyle name="Total 9 2 13 13 2" xfId="25757" xr:uid="{00000000-0005-0000-0000-0000A2640000}"/>
    <cellStyle name="Total 9 2 13 14" xfId="25758" xr:uid="{00000000-0005-0000-0000-0000A3640000}"/>
    <cellStyle name="Total 9 2 13 14 2" xfId="25759" xr:uid="{00000000-0005-0000-0000-0000A4640000}"/>
    <cellStyle name="Total 9 2 13 15" xfId="25760" xr:uid="{00000000-0005-0000-0000-0000A5640000}"/>
    <cellStyle name="Total 9 2 13 2" xfId="25761" xr:uid="{00000000-0005-0000-0000-0000A6640000}"/>
    <cellStyle name="Total 9 2 13 2 2" xfId="25762" xr:uid="{00000000-0005-0000-0000-0000A7640000}"/>
    <cellStyle name="Total 9 2 13 3" xfId="25763" xr:uid="{00000000-0005-0000-0000-0000A8640000}"/>
    <cellStyle name="Total 9 2 13 3 2" xfId="25764" xr:uid="{00000000-0005-0000-0000-0000A9640000}"/>
    <cellStyle name="Total 9 2 13 4" xfId="25765" xr:uid="{00000000-0005-0000-0000-0000AA640000}"/>
    <cellStyle name="Total 9 2 13 4 2" xfId="25766" xr:uid="{00000000-0005-0000-0000-0000AB640000}"/>
    <cellStyle name="Total 9 2 13 5" xfId="25767" xr:uid="{00000000-0005-0000-0000-0000AC640000}"/>
    <cellStyle name="Total 9 2 13 5 2" xfId="25768" xr:uid="{00000000-0005-0000-0000-0000AD640000}"/>
    <cellStyle name="Total 9 2 13 6" xfId="25769" xr:uid="{00000000-0005-0000-0000-0000AE640000}"/>
    <cellStyle name="Total 9 2 13 6 2" xfId="25770" xr:uid="{00000000-0005-0000-0000-0000AF640000}"/>
    <cellStyle name="Total 9 2 13 7" xfId="25771" xr:uid="{00000000-0005-0000-0000-0000B0640000}"/>
    <cellStyle name="Total 9 2 13 7 2" xfId="25772" xr:uid="{00000000-0005-0000-0000-0000B1640000}"/>
    <cellStyle name="Total 9 2 13 8" xfId="25773" xr:uid="{00000000-0005-0000-0000-0000B2640000}"/>
    <cellStyle name="Total 9 2 13 8 2" xfId="25774" xr:uid="{00000000-0005-0000-0000-0000B3640000}"/>
    <cellStyle name="Total 9 2 13 9" xfId="25775" xr:uid="{00000000-0005-0000-0000-0000B4640000}"/>
    <cellStyle name="Total 9 2 13 9 2" xfId="25776" xr:uid="{00000000-0005-0000-0000-0000B5640000}"/>
    <cellStyle name="Total 9 2 14" xfId="25777" xr:uid="{00000000-0005-0000-0000-0000B6640000}"/>
    <cellStyle name="Total 9 2 14 2" xfId="25778" xr:uid="{00000000-0005-0000-0000-0000B7640000}"/>
    <cellStyle name="Total 9 2 15" xfId="25779" xr:uid="{00000000-0005-0000-0000-0000B8640000}"/>
    <cellStyle name="Total 9 2 15 2" xfId="25780" xr:uid="{00000000-0005-0000-0000-0000B9640000}"/>
    <cellStyle name="Total 9 2 16" xfId="25781" xr:uid="{00000000-0005-0000-0000-0000BA640000}"/>
    <cellStyle name="Total 9 2 16 2" xfId="25782" xr:uid="{00000000-0005-0000-0000-0000BB640000}"/>
    <cellStyle name="Total 9 2 17" xfId="25783" xr:uid="{00000000-0005-0000-0000-0000BC640000}"/>
    <cellStyle name="Total 9 2 17 2" xfId="25784" xr:uid="{00000000-0005-0000-0000-0000BD640000}"/>
    <cellStyle name="Total 9 2 18" xfId="25785" xr:uid="{00000000-0005-0000-0000-0000BE640000}"/>
    <cellStyle name="Total 9 2 18 2" xfId="25786" xr:uid="{00000000-0005-0000-0000-0000BF640000}"/>
    <cellStyle name="Total 9 2 19" xfId="25787" xr:uid="{00000000-0005-0000-0000-0000C0640000}"/>
    <cellStyle name="Total 9 2 19 2" xfId="25788" xr:uid="{00000000-0005-0000-0000-0000C1640000}"/>
    <cellStyle name="Total 9 2 2" xfId="25789" xr:uid="{00000000-0005-0000-0000-0000C2640000}"/>
    <cellStyle name="Total 9 2 2 10" xfId="25790" xr:uid="{00000000-0005-0000-0000-0000C3640000}"/>
    <cellStyle name="Total 9 2 2 10 2" xfId="25791" xr:uid="{00000000-0005-0000-0000-0000C4640000}"/>
    <cellStyle name="Total 9 2 2 11" xfId="25792" xr:uid="{00000000-0005-0000-0000-0000C5640000}"/>
    <cellStyle name="Total 9 2 2 11 2" xfId="25793" xr:uid="{00000000-0005-0000-0000-0000C6640000}"/>
    <cellStyle name="Total 9 2 2 12" xfId="25794" xr:uid="{00000000-0005-0000-0000-0000C7640000}"/>
    <cellStyle name="Total 9 2 2 12 2" xfId="25795" xr:uid="{00000000-0005-0000-0000-0000C8640000}"/>
    <cellStyle name="Total 9 2 2 13" xfId="25796" xr:uid="{00000000-0005-0000-0000-0000C9640000}"/>
    <cellStyle name="Total 9 2 2 13 2" xfId="25797" xr:uid="{00000000-0005-0000-0000-0000CA640000}"/>
    <cellStyle name="Total 9 2 2 14" xfId="25798" xr:uid="{00000000-0005-0000-0000-0000CB640000}"/>
    <cellStyle name="Total 9 2 2 14 2" xfId="25799" xr:uid="{00000000-0005-0000-0000-0000CC640000}"/>
    <cellStyle name="Total 9 2 2 15" xfId="25800" xr:uid="{00000000-0005-0000-0000-0000CD640000}"/>
    <cellStyle name="Total 9 2 2 15 2" xfId="25801" xr:uid="{00000000-0005-0000-0000-0000CE640000}"/>
    <cellStyle name="Total 9 2 2 16" xfId="25802" xr:uid="{00000000-0005-0000-0000-0000CF640000}"/>
    <cellStyle name="Total 9 2 2 16 2" xfId="25803" xr:uid="{00000000-0005-0000-0000-0000D0640000}"/>
    <cellStyle name="Total 9 2 2 17" xfId="25804" xr:uid="{00000000-0005-0000-0000-0000D1640000}"/>
    <cellStyle name="Total 9 2 2 17 2" xfId="25805" xr:uid="{00000000-0005-0000-0000-0000D2640000}"/>
    <cellStyle name="Total 9 2 2 18" xfId="25806" xr:uid="{00000000-0005-0000-0000-0000D3640000}"/>
    <cellStyle name="Total 9 2 2 18 2" xfId="25807" xr:uid="{00000000-0005-0000-0000-0000D4640000}"/>
    <cellStyle name="Total 9 2 2 19" xfId="25808" xr:uid="{00000000-0005-0000-0000-0000D5640000}"/>
    <cellStyle name="Total 9 2 2 19 2" xfId="25809" xr:uid="{00000000-0005-0000-0000-0000D6640000}"/>
    <cellStyle name="Total 9 2 2 2" xfId="25810" xr:uid="{00000000-0005-0000-0000-0000D7640000}"/>
    <cellStyle name="Total 9 2 2 2 10" xfId="25811" xr:uid="{00000000-0005-0000-0000-0000D8640000}"/>
    <cellStyle name="Total 9 2 2 2 10 2" xfId="25812" xr:uid="{00000000-0005-0000-0000-0000D9640000}"/>
    <cellStyle name="Total 9 2 2 2 11" xfId="25813" xr:uid="{00000000-0005-0000-0000-0000DA640000}"/>
    <cellStyle name="Total 9 2 2 2 11 2" xfId="25814" xr:uid="{00000000-0005-0000-0000-0000DB640000}"/>
    <cellStyle name="Total 9 2 2 2 12" xfId="25815" xr:uid="{00000000-0005-0000-0000-0000DC640000}"/>
    <cellStyle name="Total 9 2 2 2 12 2" xfId="25816" xr:uid="{00000000-0005-0000-0000-0000DD640000}"/>
    <cellStyle name="Total 9 2 2 2 13" xfId="25817" xr:uid="{00000000-0005-0000-0000-0000DE640000}"/>
    <cellStyle name="Total 9 2 2 2 13 2" xfId="25818" xr:uid="{00000000-0005-0000-0000-0000DF640000}"/>
    <cellStyle name="Total 9 2 2 2 14" xfId="25819" xr:uid="{00000000-0005-0000-0000-0000E0640000}"/>
    <cellStyle name="Total 9 2 2 2 14 2" xfId="25820" xr:uid="{00000000-0005-0000-0000-0000E1640000}"/>
    <cellStyle name="Total 9 2 2 2 15" xfId="25821" xr:uid="{00000000-0005-0000-0000-0000E2640000}"/>
    <cellStyle name="Total 9 2 2 2 15 2" xfId="25822" xr:uid="{00000000-0005-0000-0000-0000E3640000}"/>
    <cellStyle name="Total 9 2 2 2 16" xfId="25823" xr:uid="{00000000-0005-0000-0000-0000E4640000}"/>
    <cellStyle name="Total 9 2 2 2 16 2" xfId="25824" xr:uid="{00000000-0005-0000-0000-0000E5640000}"/>
    <cellStyle name="Total 9 2 2 2 17" xfId="25825" xr:uid="{00000000-0005-0000-0000-0000E6640000}"/>
    <cellStyle name="Total 9 2 2 2 17 2" xfId="25826" xr:uid="{00000000-0005-0000-0000-0000E7640000}"/>
    <cellStyle name="Total 9 2 2 2 18" xfId="25827" xr:uid="{00000000-0005-0000-0000-0000E8640000}"/>
    <cellStyle name="Total 9 2 2 2 18 2" xfId="25828" xr:uid="{00000000-0005-0000-0000-0000E9640000}"/>
    <cellStyle name="Total 9 2 2 2 19" xfId="25829" xr:uid="{00000000-0005-0000-0000-0000EA640000}"/>
    <cellStyle name="Total 9 2 2 2 2" xfId="25830" xr:uid="{00000000-0005-0000-0000-0000EB640000}"/>
    <cellStyle name="Total 9 2 2 2 2 2" xfId="25831" xr:uid="{00000000-0005-0000-0000-0000EC640000}"/>
    <cellStyle name="Total 9 2 2 2 3" xfId="25832" xr:uid="{00000000-0005-0000-0000-0000ED640000}"/>
    <cellStyle name="Total 9 2 2 2 3 2" xfId="25833" xr:uid="{00000000-0005-0000-0000-0000EE640000}"/>
    <cellStyle name="Total 9 2 2 2 4" xfId="25834" xr:uid="{00000000-0005-0000-0000-0000EF640000}"/>
    <cellStyle name="Total 9 2 2 2 4 2" xfId="25835" xr:uid="{00000000-0005-0000-0000-0000F0640000}"/>
    <cellStyle name="Total 9 2 2 2 5" xfId="25836" xr:uid="{00000000-0005-0000-0000-0000F1640000}"/>
    <cellStyle name="Total 9 2 2 2 5 2" xfId="25837" xr:uid="{00000000-0005-0000-0000-0000F2640000}"/>
    <cellStyle name="Total 9 2 2 2 6" xfId="25838" xr:uid="{00000000-0005-0000-0000-0000F3640000}"/>
    <cellStyle name="Total 9 2 2 2 6 2" xfId="25839" xr:uid="{00000000-0005-0000-0000-0000F4640000}"/>
    <cellStyle name="Total 9 2 2 2 7" xfId="25840" xr:uid="{00000000-0005-0000-0000-0000F5640000}"/>
    <cellStyle name="Total 9 2 2 2 7 2" xfId="25841" xr:uid="{00000000-0005-0000-0000-0000F6640000}"/>
    <cellStyle name="Total 9 2 2 2 8" xfId="25842" xr:uid="{00000000-0005-0000-0000-0000F7640000}"/>
    <cellStyle name="Total 9 2 2 2 8 2" xfId="25843" xr:uid="{00000000-0005-0000-0000-0000F8640000}"/>
    <cellStyle name="Total 9 2 2 2 9" xfId="25844" xr:uid="{00000000-0005-0000-0000-0000F9640000}"/>
    <cellStyle name="Total 9 2 2 2 9 2" xfId="25845" xr:uid="{00000000-0005-0000-0000-0000FA640000}"/>
    <cellStyle name="Total 9 2 2 20" xfId="25846" xr:uid="{00000000-0005-0000-0000-0000FB640000}"/>
    <cellStyle name="Total 9 2 2 3" xfId="25847" xr:uid="{00000000-0005-0000-0000-0000FC640000}"/>
    <cellStyle name="Total 9 2 2 3 10" xfId="25848" xr:uid="{00000000-0005-0000-0000-0000FD640000}"/>
    <cellStyle name="Total 9 2 2 3 10 2" xfId="25849" xr:uid="{00000000-0005-0000-0000-0000FE640000}"/>
    <cellStyle name="Total 9 2 2 3 11" xfId="25850" xr:uid="{00000000-0005-0000-0000-0000FF640000}"/>
    <cellStyle name="Total 9 2 2 3 11 2" xfId="25851" xr:uid="{00000000-0005-0000-0000-000000650000}"/>
    <cellStyle name="Total 9 2 2 3 12" xfId="25852" xr:uid="{00000000-0005-0000-0000-000001650000}"/>
    <cellStyle name="Total 9 2 2 3 12 2" xfId="25853" xr:uid="{00000000-0005-0000-0000-000002650000}"/>
    <cellStyle name="Total 9 2 2 3 13" xfId="25854" xr:uid="{00000000-0005-0000-0000-000003650000}"/>
    <cellStyle name="Total 9 2 2 3 13 2" xfId="25855" xr:uid="{00000000-0005-0000-0000-000004650000}"/>
    <cellStyle name="Total 9 2 2 3 14" xfId="25856" xr:uid="{00000000-0005-0000-0000-000005650000}"/>
    <cellStyle name="Total 9 2 2 3 14 2" xfId="25857" xr:uid="{00000000-0005-0000-0000-000006650000}"/>
    <cellStyle name="Total 9 2 2 3 15" xfId="25858" xr:uid="{00000000-0005-0000-0000-000007650000}"/>
    <cellStyle name="Total 9 2 2 3 15 2" xfId="25859" xr:uid="{00000000-0005-0000-0000-000008650000}"/>
    <cellStyle name="Total 9 2 2 3 16" xfId="25860" xr:uid="{00000000-0005-0000-0000-000009650000}"/>
    <cellStyle name="Total 9 2 2 3 16 2" xfId="25861" xr:uid="{00000000-0005-0000-0000-00000A650000}"/>
    <cellStyle name="Total 9 2 2 3 17" xfId="25862" xr:uid="{00000000-0005-0000-0000-00000B650000}"/>
    <cellStyle name="Total 9 2 2 3 17 2" xfId="25863" xr:uid="{00000000-0005-0000-0000-00000C650000}"/>
    <cellStyle name="Total 9 2 2 3 18" xfId="25864" xr:uid="{00000000-0005-0000-0000-00000D650000}"/>
    <cellStyle name="Total 9 2 2 3 18 2" xfId="25865" xr:uid="{00000000-0005-0000-0000-00000E650000}"/>
    <cellStyle name="Total 9 2 2 3 19" xfId="25866" xr:uid="{00000000-0005-0000-0000-00000F650000}"/>
    <cellStyle name="Total 9 2 2 3 2" xfId="25867" xr:uid="{00000000-0005-0000-0000-000010650000}"/>
    <cellStyle name="Total 9 2 2 3 2 2" xfId="25868" xr:uid="{00000000-0005-0000-0000-000011650000}"/>
    <cellStyle name="Total 9 2 2 3 3" xfId="25869" xr:uid="{00000000-0005-0000-0000-000012650000}"/>
    <cellStyle name="Total 9 2 2 3 3 2" xfId="25870" xr:uid="{00000000-0005-0000-0000-000013650000}"/>
    <cellStyle name="Total 9 2 2 3 4" xfId="25871" xr:uid="{00000000-0005-0000-0000-000014650000}"/>
    <cellStyle name="Total 9 2 2 3 4 2" xfId="25872" xr:uid="{00000000-0005-0000-0000-000015650000}"/>
    <cellStyle name="Total 9 2 2 3 5" xfId="25873" xr:uid="{00000000-0005-0000-0000-000016650000}"/>
    <cellStyle name="Total 9 2 2 3 5 2" xfId="25874" xr:uid="{00000000-0005-0000-0000-000017650000}"/>
    <cellStyle name="Total 9 2 2 3 6" xfId="25875" xr:uid="{00000000-0005-0000-0000-000018650000}"/>
    <cellStyle name="Total 9 2 2 3 6 2" xfId="25876" xr:uid="{00000000-0005-0000-0000-000019650000}"/>
    <cellStyle name="Total 9 2 2 3 7" xfId="25877" xr:uid="{00000000-0005-0000-0000-00001A650000}"/>
    <cellStyle name="Total 9 2 2 3 7 2" xfId="25878" xr:uid="{00000000-0005-0000-0000-00001B650000}"/>
    <cellStyle name="Total 9 2 2 3 8" xfId="25879" xr:uid="{00000000-0005-0000-0000-00001C650000}"/>
    <cellStyle name="Total 9 2 2 3 8 2" xfId="25880" xr:uid="{00000000-0005-0000-0000-00001D650000}"/>
    <cellStyle name="Total 9 2 2 3 9" xfId="25881" xr:uid="{00000000-0005-0000-0000-00001E650000}"/>
    <cellStyle name="Total 9 2 2 3 9 2" xfId="25882" xr:uid="{00000000-0005-0000-0000-00001F650000}"/>
    <cellStyle name="Total 9 2 2 4" xfId="25883" xr:uid="{00000000-0005-0000-0000-000020650000}"/>
    <cellStyle name="Total 9 2 2 4 10" xfId="25884" xr:uid="{00000000-0005-0000-0000-000021650000}"/>
    <cellStyle name="Total 9 2 2 4 10 2" xfId="25885" xr:uid="{00000000-0005-0000-0000-000022650000}"/>
    <cellStyle name="Total 9 2 2 4 11" xfId="25886" xr:uid="{00000000-0005-0000-0000-000023650000}"/>
    <cellStyle name="Total 9 2 2 4 11 2" xfId="25887" xr:uid="{00000000-0005-0000-0000-000024650000}"/>
    <cellStyle name="Total 9 2 2 4 12" xfId="25888" xr:uid="{00000000-0005-0000-0000-000025650000}"/>
    <cellStyle name="Total 9 2 2 4 12 2" xfId="25889" xr:uid="{00000000-0005-0000-0000-000026650000}"/>
    <cellStyle name="Total 9 2 2 4 13" xfId="25890" xr:uid="{00000000-0005-0000-0000-000027650000}"/>
    <cellStyle name="Total 9 2 2 4 13 2" xfId="25891" xr:uid="{00000000-0005-0000-0000-000028650000}"/>
    <cellStyle name="Total 9 2 2 4 14" xfId="25892" xr:uid="{00000000-0005-0000-0000-000029650000}"/>
    <cellStyle name="Total 9 2 2 4 14 2" xfId="25893" xr:uid="{00000000-0005-0000-0000-00002A650000}"/>
    <cellStyle name="Total 9 2 2 4 15" xfId="25894" xr:uid="{00000000-0005-0000-0000-00002B650000}"/>
    <cellStyle name="Total 9 2 2 4 15 2" xfId="25895" xr:uid="{00000000-0005-0000-0000-00002C650000}"/>
    <cellStyle name="Total 9 2 2 4 16" xfId="25896" xr:uid="{00000000-0005-0000-0000-00002D650000}"/>
    <cellStyle name="Total 9 2 2 4 2" xfId="25897" xr:uid="{00000000-0005-0000-0000-00002E650000}"/>
    <cellStyle name="Total 9 2 2 4 2 2" xfId="25898" xr:uid="{00000000-0005-0000-0000-00002F650000}"/>
    <cellStyle name="Total 9 2 2 4 3" xfId="25899" xr:uid="{00000000-0005-0000-0000-000030650000}"/>
    <cellStyle name="Total 9 2 2 4 3 2" xfId="25900" xr:uid="{00000000-0005-0000-0000-000031650000}"/>
    <cellStyle name="Total 9 2 2 4 4" xfId="25901" xr:uid="{00000000-0005-0000-0000-000032650000}"/>
    <cellStyle name="Total 9 2 2 4 4 2" xfId="25902" xr:uid="{00000000-0005-0000-0000-000033650000}"/>
    <cellStyle name="Total 9 2 2 4 5" xfId="25903" xr:uid="{00000000-0005-0000-0000-000034650000}"/>
    <cellStyle name="Total 9 2 2 4 5 2" xfId="25904" xr:uid="{00000000-0005-0000-0000-000035650000}"/>
    <cellStyle name="Total 9 2 2 4 6" xfId="25905" xr:uid="{00000000-0005-0000-0000-000036650000}"/>
    <cellStyle name="Total 9 2 2 4 6 2" xfId="25906" xr:uid="{00000000-0005-0000-0000-000037650000}"/>
    <cellStyle name="Total 9 2 2 4 7" xfId="25907" xr:uid="{00000000-0005-0000-0000-000038650000}"/>
    <cellStyle name="Total 9 2 2 4 7 2" xfId="25908" xr:uid="{00000000-0005-0000-0000-000039650000}"/>
    <cellStyle name="Total 9 2 2 4 8" xfId="25909" xr:uid="{00000000-0005-0000-0000-00003A650000}"/>
    <cellStyle name="Total 9 2 2 4 8 2" xfId="25910" xr:uid="{00000000-0005-0000-0000-00003B650000}"/>
    <cellStyle name="Total 9 2 2 4 9" xfId="25911" xr:uid="{00000000-0005-0000-0000-00003C650000}"/>
    <cellStyle name="Total 9 2 2 4 9 2" xfId="25912" xr:uid="{00000000-0005-0000-0000-00003D650000}"/>
    <cellStyle name="Total 9 2 2 5" xfId="25913" xr:uid="{00000000-0005-0000-0000-00003E650000}"/>
    <cellStyle name="Total 9 2 2 5 10" xfId="25914" xr:uid="{00000000-0005-0000-0000-00003F650000}"/>
    <cellStyle name="Total 9 2 2 5 10 2" xfId="25915" xr:uid="{00000000-0005-0000-0000-000040650000}"/>
    <cellStyle name="Total 9 2 2 5 11" xfId="25916" xr:uid="{00000000-0005-0000-0000-000041650000}"/>
    <cellStyle name="Total 9 2 2 5 11 2" xfId="25917" xr:uid="{00000000-0005-0000-0000-000042650000}"/>
    <cellStyle name="Total 9 2 2 5 12" xfId="25918" xr:uid="{00000000-0005-0000-0000-000043650000}"/>
    <cellStyle name="Total 9 2 2 5 12 2" xfId="25919" xr:uid="{00000000-0005-0000-0000-000044650000}"/>
    <cellStyle name="Total 9 2 2 5 13" xfId="25920" xr:uid="{00000000-0005-0000-0000-000045650000}"/>
    <cellStyle name="Total 9 2 2 5 13 2" xfId="25921" xr:uid="{00000000-0005-0000-0000-000046650000}"/>
    <cellStyle name="Total 9 2 2 5 14" xfId="25922" xr:uid="{00000000-0005-0000-0000-000047650000}"/>
    <cellStyle name="Total 9 2 2 5 14 2" xfId="25923" xr:uid="{00000000-0005-0000-0000-000048650000}"/>
    <cellStyle name="Total 9 2 2 5 15" xfId="25924" xr:uid="{00000000-0005-0000-0000-000049650000}"/>
    <cellStyle name="Total 9 2 2 5 15 2" xfId="25925" xr:uid="{00000000-0005-0000-0000-00004A650000}"/>
    <cellStyle name="Total 9 2 2 5 16" xfId="25926" xr:uid="{00000000-0005-0000-0000-00004B650000}"/>
    <cellStyle name="Total 9 2 2 5 2" xfId="25927" xr:uid="{00000000-0005-0000-0000-00004C650000}"/>
    <cellStyle name="Total 9 2 2 5 2 2" xfId="25928" xr:uid="{00000000-0005-0000-0000-00004D650000}"/>
    <cellStyle name="Total 9 2 2 5 3" xfId="25929" xr:uid="{00000000-0005-0000-0000-00004E650000}"/>
    <cellStyle name="Total 9 2 2 5 3 2" xfId="25930" xr:uid="{00000000-0005-0000-0000-00004F650000}"/>
    <cellStyle name="Total 9 2 2 5 4" xfId="25931" xr:uid="{00000000-0005-0000-0000-000050650000}"/>
    <cellStyle name="Total 9 2 2 5 4 2" xfId="25932" xr:uid="{00000000-0005-0000-0000-000051650000}"/>
    <cellStyle name="Total 9 2 2 5 5" xfId="25933" xr:uid="{00000000-0005-0000-0000-000052650000}"/>
    <cellStyle name="Total 9 2 2 5 5 2" xfId="25934" xr:uid="{00000000-0005-0000-0000-000053650000}"/>
    <cellStyle name="Total 9 2 2 5 6" xfId="25935" xr:uid="{00000000-0005-0000-0000-000054650000}"/>
    <cellStyle name="Total 9 2 2 5 6 2" xfId="25936" xr:uid="{00000000-0005-0000-0000-000055650000}"/>
    <cellStyle name="Total 9 2 2 5 7" xfId="25937" xr:uid="{00000000-0005-0000-0000-000056650000}"/>
    <cellStyle name="Total 9 2 2 5 7 2" xfId="25938" xr:uid="{00000000-0005-0000-0000-000057650000}"/>
    <cellStyle name="Total 9 2 2 5 8" xfId="25939" xr:uid="{00000000-0005-0000-0000-000058650000}"/>
    <cellStyle name="Total 9 2 2 5 8 2" xfId="25940" xr:uid="{00000000-0005-0000-0000-000059650000}"/>
    <cellStyle name="Total 9 2 2 5 9" xfId="25941" xr:uid="{00000000-0005-0000-0000-00005A650000}"/>
    <cellStyle name="Total 9 2 2 5 9 2" xfId="25942" xr:uid="{00000000-0005-0000-0000-00005B650000}"/>
    <cellStyle name="Total 9 2 2 6" xfId="25943" xr:uid="{00000000-0005-0000-0000-00005C650000}"/>
    <cellStyle name="Total 9 2 2 6 10" xfId="25944" xr:uid="{00000000-0005-0000-0000-00005D650000}"/>
    <cellStyle name="Total 9 2 2 6 10 2" xfId="25945" xr:uid="{00000000-0005-0000-0000-00005E650000}"/>
    <cellStyle name="Total 9 2 2 6 11" xfId="25946" xr:uid="{00000000-0005-0000-0000-00005F650000}"/>
    <cellStyle name="Total 9 2 2 6 11 2" xfId="25947" xr:uid="{00000000-0005-0000-0000-000060650000}"/>
    <cellStyle name="Total 9 2 2 6 12" xfId="25948" xr:uid="{00000000-0005-0000-0000-000061650000}"/>
    <cellStyle name="Total 9 2 2 6 12 2" xfId="25949" xr:uid="{00000000-0005-0000-0000-000062650000}"/>
    <cellStyle name="Total 9 2 2 6 13" xfId="25950" xr:uid="{00000000-0005-0000-0000-000063650000}"/>
    <cellStyle name="Total 9 2 2 6 13 2" xfId="25951" xr:uid="{00000000-0005-0000-0000-000064650000}"/>
    <cellStyle name="Total 9 2 2 6 14" xfId="25952" xr:uid="{00000000-0005-0000-0000-000065650000}"/>
    <cellStyle name="Total 9 2 2 6 14 2" xfId="25953" xr:uid="{00000000-0005-0000-0000-000066650000}"/>
    <cellStyle name="Total 9 2 2 6 15" xfId="25954" xr:uid="{00000000-0005-0000-0000-000067650000}"/>
    <cellStyle name="Total 9 2 2 6 2" xfId="25955" xr:uid="{00000000-0005-0000-0000-000068650000}"/>
    <cellStyle name="Total 9 2 2 6 2 2" xfId="25956" xr:uid="{00000000-0005-0000-0000-000069650000}"/>
    <cellStyle name="Total 9 2 2 6 3" xfId="25957" xr:uid="{00000000-0005-0000-0000-00006A650000}"/>
    <cellStyle name="Total 9 2 2 6 3 2" xfId="25958" xr:uid="{00000000-0005-0000-0000-00006B650000}"/>
    <cellStyle name="Total 9 2 2 6 4" xfId="25959" xr:uid="{00000000-0005-0000-0000-00006C650000}"/>
    <cellStyle name="Total 9 2 2 6 4 2" xfId="25960" xr:uid="{00000000-0005-0000-0000-00006D650000}"/>
    <cellStyle name="Total 9 2 2 6 5" xfId="25961" xr:uid="{00000000-0005-0000-0000-00006E650000}"/>
    <cellStyle name="Total 9 2 2 6 5 2" xfId="25962" xr:uid="{00000000-0005-0000-0000-00006F650000}"/>
    <cellStyle name="Total 9 2 2 6 6" xfId="25963" xr:uid="{00000000-0005-0000-0000-000070650000}"/>
    <cellStyle name="Total 9 2 2 6 6 2" xfId="25964" xr:uid="{00000000-0005-0000-0000-000071650000}"/>
    <cellStyle name="Total 9 2 2 6 7" xfId="25965" xr:uid="{00000000-0005-0000-0000-000072650000}"/>
    <cellStyle name="Total 9 2 2 6 7 2" xfId="25966" xr:uid="{00000000-0005-0000-0000-000073650000}"/>
    <cellStyle name="Total 9 2 2 6 8" xfId="25967" xr:uid="{00000000-0005-0000-0000-000074650000}"/>
    <cellStyle name="Total 9 2 2 6 8 2" xfId="25968" xr:uid="{00000000-0005-0000-0000-000075650000}"/>
    <cellStyle name="Total 9 2 2 6 9" xfId="25969" xr:uid="{00000000-0005-0000-0000-000076650000}"/>
    <cellStyle name="Total 9 2 2 6 9 2" xfId="25970" xr:uid="{00000000-0005-0000-0000-000077650000}"/>
    <cellStyle name="Total 9 2 2 7" xfId="25971" xr:uid="{00000000-0005-0000-0000-000078650000}"/>
    <cellStyle name="Total 9 2 2 7 2" xfId="25972" xr:uid="{00000000-0005-0000-0000-000079650000}"/>
    <cellStyle name="Total 9 2 2 8" xfId="25973" xr:uid="{00000000-0005-0000-0000-00007A650000}"/>
    <cellStyle name="Total 9 2 2 8 2" xfId="25974" xr:uid="{00000000-0005-0000-0000-00007B650000}"/>
    <cellStyle name="Total 9 2 2 9" xfId="25975" xr:uid="{00000000-0005-0000-0000-00007C650000}"/>
    <cellStyle name="Total 9 2 2 9 2" xfId="25976" xr:uid="{00000000-0005-0000-0000-00007D650000}"/>
    <cellStyle name="Total 9 2 20" xfId="25977" xr:uid="{00000000-0005-0000-0000-00007E650000}"/>
    <cellStyle name="Total 9 2 20 2" xfId="25978" xr:uid="{00000000-0005-0000-0000-00007F650000}"/>
    <cellStyle name="Total 9 2 21" xfId="25979" xr:uid="{00000000-0005-0000-0000-000080650000}"/>
    <cellStyle name="Total 9 2 21 2" xfId="25980" xr:uid="{00000000-0005-0000-0000-000081650000}"/>
    <cellStyle name="Total 9 2 22" xfId="25981" xr:uid="{00000000-0005-0000-0000-000082650000}"/>
    <cellStyle name="Total 9 2 22 2" xfId="25982" xr:uid="{00000000-0005-0000-0000-000083650000}"/>
    <cellStyle name="Total 9 2 23" xfId="25983" xr:uid="{00000000-0005-0000-0000-000084650000}"/>
    <cellStyle name="Total 9 2 23 2" xfId="25984" xr:uid="{00000000-0005-0000-0000-000085650000}"/>
    <cellStyle name="Total 9 2 24" xfId="25985" xr:uid="{00000000-0005-0000-0000-000086650000}"/>
    <cellStyle name="Total 9 2 24 2" xfId="25986" xr:uid="{00000000-0005-0000-0000-000087650000}"/>
    <cellStyle name="Total 9 2 25" xfId="25987" xr:uid="{00000000-0005-0000-0000-000088650000}"/>
    <cellStyle name="Total 9 2 25 2" xfId="25988" xr:uid="{00000000-0005-0000-0000-000089650000}"/>
    <cellStyle name="Total 9 2 26" xfId="25989" xr:uid="{00000000-0005-0000-0000-00008A650000}"/>
    <cellStyle name="Total 9 2 26 2" xfId="25990" xr:uid="{00000000-0005-0000-0000-00008B650000}"/>
    <cellStyle name="Total 9 2 27" xfId="25991" xr:uid="{00000000-0005-0000-0000-00008C650000}"/>
    <cellStyle name="Total 9 2 3" xfId="25992" xr:uid="{00000000-0005-0000-0000-00008D650000}"/>
    <cellStyle name="Total 9 2 3 10" xfId="25993" xr:uid="{00000000-0005-0000-0000-00008E650000}"/>
    <cellStyle name="Total 9 2 3 10 2" xfId="25994" xr:uid="{00000000-0005-0000-0000-00008F650000}"/>
    <cellStyle name="Total 9 2 3 11" xfId="25995" xr:uid="{00000000-0005-0000-0000-000090650000}"/>
    <cellStyle name="Total 9 2 3 11 2" xfId="25996" xr:uid="{00000000-0005-0000-0000-000091650000}"/>
    <cellStyle name="Total 9 2 3 12" xfId="25997" xr:uid="{00000000-0005-0000-0000-000092650000}"/>
    <cellStyle name="Total 9 2 3 12 2" xfId="25998" xr:uid="{00000000-0005-0000-0000-000093650000}"/>
    <cellStyle name="Total 9 2 3 13" xfId="25999" xr:uid="{00000000-0005-0000-0000-000094650000}"/>
    <cellStyle name="Total 9 2 3 13 2" xfId="26000" xr:uid="{00000000-0005-0000-0000-000095650000}"/>
    <cellStyle name="Total 9 2 3 14" xfId="26001" xr:uid="{00000000-0005-0000-0000-000096650000}"/>
    <cellStyle name="Total 9 2 3 14 2" xfId="26002" xr:uid="{00000000-0005-0000-0000-000097650000}"/>
    <cellStyle name="Total 9 2 3 15" xfId="26003" xr:uid="{00000000-0005-0000-0000-000098650000}"/>
    <cellStyle name="Total 9 2 3 15 2" xfId="26004" xr:uid="{00000000-0005-0000-0000-000099650000}"/>
    <cellStyle name="Total 9 2 3 16" xfId="26005" xr:uid="{00000000-0005-0000-0000-00009A650000}"/>
    <cellStyle name="Total 9 2 3 16 2" xfId="26006" xr:uid="{00000000-0005-0000-0000-00009B650000}"/>
    <cellStyle name="Total 9 2 3 17" xfId="26007" xr:uid="{00000000-0005-0000-0000-00009C650000}"/>
    <cellStyle name="Total 9 2 3 17 2" xfId="26008" xr:uid="{00000000-0005-0000-0000-00009D650000}"/>
    <cellStyle name="Total 9 2 3 18" xfId="26009" xr:uid="{00000000-0005-0000-0000-00009E650000}"/>
    <cellStyle name="Total 9 2 3 18 2" xfId="26010" xr:uid="{00000000-0005-0000-0000-00009F650000}"/>
    <cellStyle name="Total 9 2 3 19" xfId="26011" xr:uid="{00000000-0005-0000-0000-0000A0650000}"/>
    <cellStyle name="Total 9 2 3 19 2" xfId="26012" xr:uid="{00000000-0005-0000-0000-0000A1650000}"/>
    <cellStyle name="Total 9 2 3 2" xfId="26013" xr:uid="{00000000-0005-0000-0000-0000A2650000}"/>
    <cellStyle name="Total 9 2 3 2 10" xfId="26014" xr:uid="{00000000-0005-0000-0000-0000A3650000}"/>
    <cellStyle name="Total 9 2 3 2 10 2" xfId="26015" xr:uid="{00000000-0005-0000-0000-0000A4650000}"/>
    <cellStyle name="Total 9 2 3 2 11" xfId="26016" xr:uid="{00000000-0005-0000-0000-0000A5650000}"/>
    <cellStyle name="Total 9 2 3 2 11 2" xfId="26017" xr:uid="{00000000-0005-0000-0000-0000A6650000}"/>
    <cellStyle name="Total 9 2 3 2 12" xfId="26018" xr:uid="{00000000-0005-0000-0000-0000A7650000}"/>
    <cellStyle name="Total 9 2 3 2 12 2" xfId="26019" xr:uid="{00000000-0005-0000-0000-0000A8650000}"/>
    <cellStyle name="Total 9 2 3 2 13" xfId="26020" xr:uid="{00000000-0005-0000-0000-0000A9650000}"/>
    <cellStyle name="Total 9 2 3 2 13 2" xfId="26021" xr:uid="{00000000-0005-0000-0000-0000AA650000}"/>
    <cellStyle name="Total 9 2 3 2 14" xfId="26022" xr:uid="{00000000-0005-0000-0000-0000AB650000}"/>
    <cellStyle name="Total 9 2 3 2 14 2" xfId="26023" xr:uid="{00000000-0005-0000-0000-0000AC650000}"/>
    <cellStyle name="Total 9 2 3 2 15" xfId="26024" xr:uid="{00000000-0005-0000-0000-0000AD650000}"/>
    <cellStyle name="Total 9 2 3 2 15 2" xfId="26025" xr:uid="{00000000-0005-0000-0000-0000AE650000}"/>
    <cellStyle name="Total 9 2 3 2 16" xfId="26026" xr:uid="{00000000-0005-0000-0000-0000AF650000}"/>
    <cellStyle name="Total 9 2 3 2 16 2" xfId="26027" xr:uid="{00000000-0005-0000-0000-0000B0650000}"/>
    <cellStyle name="Total 9 2 3 2 17" xfId="26028" xr:uid="{00000000-0005-0000-0000-0000B1650000}"/>
    <cellStyle name="Total 9 2 3 2 17 2" xfId="26029" xr:uid="{00000000-0005-0000-0000-0000B2650000}"/>
    <cellStyle name="Total 9 2 3 2 18" xfId="26030" xr:uid="{00000000-0005-0000-0000-0000B3650000}"/>
    <cellStyle name="Total 9 2 3 2 18 2" xfId="26031" xr:uid="{00000000-0005-0000-0000-0000B4650000}"/>
    <cellStyle name="Total 9 2 3 2 19" xfId="26032" xr:uid="{00000000-0005-0000-0000-0000B5650000}"/>
    <cellStyle name="Total 9 2 3 2 2" xfId="26033" xr:uid="{00000000-0005-0000-0000-0000B6650000}"/>
    <cellStyle name="Total 9 2 3 2 2 2" xfId="26034" xr:uid="{00000000-0005-0000-0000-0000B7650000}"/>
    <cellStyle name="Total 9 2 3 2 3" xfId="26035" xr:uid="{00000000-0005-0000-0000-0000B8650000}"/>
    <cellStyle name="Total 9 2 3 2 3 2" xfId="26036" xr:uid="{00000000-0005-0000-0000-0000B9650000}"/>
    <cellStyle name="Total 9 2 3 2 4" xfId="26037" xr:uid="{00000000-0005-0000-0000-0000BA650000}"/>
    <cellStyle name="Total 9 2 3 2 4 2" xfId="26038" xr:uid="{00000000-0005-0000-0000-0000BB650000}"/>
    <cellStyle name="Total 9 2 3 2 5" xfId="26039" xr:uid="{00000000-0005-0000-0000-0000BC650000}"/>
    <cellStyle name="Total 9 2 3 2 5 2" xfId="26040" xr:uid="{00000000-0005-0000-0000-0000BD650000}"/>
    <cellStyle name="Total 9 2 3 2 6" xfId="26041" xr:uid="{00000000-0005-0000-0000-0000BE650000}"/>
    <cellStyle name="Total 9 2 3 2 6 2" xfId="26042" xr:uid="{00000000-0005-0000-0000-0000BF650000}"/>
    <cellStyle name="Total 9 2 3 2 7" xfId="26043" xr:uid="{00000000-0005-0000-0000-0000C0650000}"/>
    <cellStyle name="Total 9 2 3 2 7 2" xfId="26044" xr:uid="{00000000-0005-0000-0000-0000C1650000}"/>
    <cellStyle name="Total 9 2 3 2 8" xfId="26045" xr:uid="{00000000-0005-0000-0000-0000C2650000}"/>
    <cellStyle name="Total 9 2 3 2 8 2" xfId="26046" xr:uid="{00000000-0005-0000-0000-0000C3650000}"/>
    <cellStyle name="Total 9 2 3 2 9" xfId="26047" xr:uid="{00000000-0005-0000-0000-0000C4650000}"/>
    <cellStyle name="Total 9 2 3 2 9 2" xfId="26048" xr:uid="{00000000-0005-0000-0000-0000C5650000}"/>
    <cellStyle name="Total 9 2 3 20" xfId="26049" xr:uid="{00000000-0005-0000-0000-0000C6650000}"/>
    <cellStyle name="Total 9 2 3 3" xfId="26050" xr:uid="{00000000-0005-0000-0000-0000C7650000}"/>
    <cellStyle name="Total 9 2 3 3 10" xfId="26051" xr:uid="{00000000-0005-0000-0000-0000C8650000}"/>
    <cellStyle name="Total 9 2 3 3 10 2" xfId="26052" xr:uid="{00000000-0005-0000-0000-0000C9650000}"/>
    <cellStyle name="Total 9 2 3 3 11" xfId="26053" xr:uid="{00000000-0005-0000-0000-0000CA650000}"/>
    <cellStyle name="Total 9 2 3 3 11 2" xfId="26054" xr:uid="{00000000-0005-0000-0000-0000CB650000}"/>
    <cellStyle name="Total 9 2 3 3 12" xfId="26055" xr:uid="{00000000-0005-0000-0000-0000CC650000}"/>
    <cellStyle name="Total 9 2 3 3 12 2" xfId="26056" xr:uid="{00000000-0005-0000-0000-0000CD650000}"/>
    <cellStyle name="Total 9 2 3 3 13" xfId="26057" xr:uid="{00000000-0005-0000-0000-0000CE650000}"/>
    <cellStyle name="Total 9 2 3 3 13 2" xfId="26058" xr:uid="{00000000-0005-0000-0000-0000CF650000}"/>
    <cellStyle name="Total 9 2 3 3 14" xfId="26059" xr:uid="{00000000-0005-0000-0000-0000D0650000}"/>
    <cellStyle name="Total 9 2 3 3 14 2" xfId="26060" xr:uid="{00000000-0005-0000-0000-0000D1650000}"/>
    <cellStyle name="Total 9 2 3 3 15" xfId="26061" xr:uid="{00000000-0005-0000-0000-0000D2650000}"/>
    <cellStyle name="Total 9 2 3 3 15 2" xfId="26062" xr:uid="{00000000-0005-0000-0000-0000D3650000}"/>
    <cellStyle name="Total 9 2 3 3 16" xfId="26063" xr:uid="{00000000-0005-0000-0000-0000D4650000}"/>
    <cellStyle name="Total 9 2 3 3 16 2" xfId="26064" xr:uid="{00000000-0005-0000-0000-0000D5650000}"/>
    <cellStyle name="Total 9 2 3 3 17" xfId="26065" xr:uid="{00000000-0005-0000-0000-0000D6650000}"/>
    <cellStyle name="Total 9 2 3 3 17 2" xfId="26066" xr:uid="{00000000-0005-0000-0000-0000D7650000}"/>
    <cellStyle name="Total 9 2 3 3 18" xfId="26067" xr:uid="{00000000-0005-0000-0000-0000D8650000}"/>
    <cellStyle name="Total 9 2 3 3 18 2" xfId="26068" xr:uid="{00000000-0005-0000-0000-0000D9650000}"/>
    <cellStyle name="Total 9 2 3 3 19" xfId="26069" xr:uid="{00000000-0005-0000-0000-0000DA650000}"/>
    <cellStyle name="Total 9 2 3 3 2" xfId="26070" xr:uid="{00000000-0005-0000-0000-0000DB650000}"/>
    <cellStyle name="Total 9 2 3 3 2 2" xfId="26071" xr:uid="{00000000-0005-0000-0000-0000DC650000}"/>
    <cellStyle name="Total 9 2 3 3 3" xfId="26072" xr:uid="{00000000-0005-0000-0000-0000DD650000}"/>
    <cellStyle name="Total 9 2 3 3 3 2" xfId="26073" xr:uid="{00000000-0005-0000-0000-0000DE650000}"/>
    <cellStyle name="Total 9 2 3 3 4" xfId="26074" xr:uid="{00000000-0005-0000-0000-0000DF650000}"/>
    <cellStyle name="Total 9 2 3 3 4 2" xfId="26075" xr:uid="{00000000-0005-0000-0000-0000E0650000}"/>
    <cellStyle name="Total 9 2 3 3 5" xfId="26076" xr:uid="{00000000-0005-0000-0000-0000E1650000}"/>
    <cellStyle name="Total 9 2 3 3 5 2" xfId="26077" xr:uid="{00000000-0005-0000-0000-0000E2650000}"/>
    <cellStyle name="Total 9 2 3 3 6" xfId="26078" xr:uid="{00000000-0005-0000-0000-0000E3650000}"/>
    <cellStyle name="Total 9 2 3 3 6 2" xfId="26079" xr:uid="{00000000-0005-0000-0000-0000E4650000}"/>
    <cellStyle name="Total 9 2 3 3 7" xfId="26080" xr:uid="{00000000-0005-0000-0000-0000E5650000}"/>
    <cellStyle name="Total 9 2 3 3 7 2" xfId="26081" xr:uid="{00000000-0005-0000-0000-0000E6650000}"/>
    <cellStyle name="Total 9 2 3 3 8" xfId="26082" xr:uid="{00000000-0005-0000-0000-0000E7650000}"/>
    <cellStyle name="Total 9 2 3 3 8 2" xfId="26083" xr:uid="{00000000-0005-0000-0000-0000E8650000}"/>
    <cellStyle name="Total 9 2 3 3 9" xfId="26084" xr:uid="{00000000-0005-0000-0000-0000E9650000}"/>
    <cellStyle name="Total 9 2 3 3 9 2" xfId="26085" xr:uid="{00000000-0005-0000-0000-0000EA650000}"/>
    <cellStyle name="Total 9 2 3 4" xfId="26086" xr:uid="{00000000-0005-0000-0000-0000EB650000}"/>
    <cellStyle name="Total 9 2 3 4 10" xfId="26087" xr:uid="{00000000-0005-0000-0000-0000EC650000}"/>
    <cellStyle name="Total 9 2 3 4 10 2" xfId="26088" xr:uid="{00000000-0005-0000-0000-0000ED650000}"/>
    <cellStyle name="Total 9 2 3 4 11" xfId="26089" xr:uid="{00000000-0005-0000-0000-0000EE650000}"/>
    <cellStyle name="Total 9 2 3 4 11 2" xfId="26090" xr:uid="{00000000-0005-0000-0000-0000EF650000}"/>
    <cellStyle name="Total 9 2 3 4 12" xfId="26091" xr:uid="{00000000-0005-0000-0000-0000F0650000}"/>
    <cellStyle name="Total 9 2 3 4 12 2" xfId="26092" xr:uid="{00000000-0005-0000-0000-0000F1650000}"/>
    <cellStyle name="Total 9 2 3 4 13" xfId="26093" xr:uid="{00000000-0005-0000-0000-0000F2650000}"/>
    <cellStyle name="Total 9 2 3 4 13 2" xfId="26094" xr:uid="{00000000-0005-0000-0000-0000F3650000}"/>
    <cellStyle name="Total 9 2 3 4 14" xfId="26095" xr:uid="{00000000-0005-0000-0000-0000F4650000}"/>
    <cellStyle name="Total 9 2 3 4 14 2" xfId="26096" xr:uid="{00000000-0005-0000-0000-0000F5650000}"/>
    <cellStyle name="Total 9 2 3 4 15" xfId="26097" xr:uid="{00000000-0005-0000-0000-0000F6650000}"/>
    <cellStyle name="Total 9 2 3 4 15 2" xfId="26098" xr:uid="{00000000-0005-0000-0000-0000F7650000}"/>
    <cellStyle name="Total 9 2 3 4 16" xfId="26099" xr:uid="{00000000-0005-0000-0000-0000F8650000}"/>
    <cellStyle name="Total 9 2 3 4 2" xfId="26100" xr:uid="{00000000-0005-0000-0000-0000F9650000}"/>
    <cellStyle name="Total 9 2 3 4 2 2" xfId="26101" xr:uid="{00000000-0005-0000-0000-0000FA650000}"/>
    <cellStyle name="Total 9 2 3 4 3" xfId="26102" xr:uid="{00000000-0005-0000-0000-0000FB650000}"/>
    <cellStyle name="Total 9 2 3 4 3 2" xfId="26103" xr:uid="{00000000-0005-0000-0000-0000FC650000}"/>
    <cellStyle name="Total 9 2 3 4 4" xfId="26104" xr:uid="{00000000-0005-0000-0000-0000FD650000}"/>
    <cellStyle name="Total 9 2 3 4 4 2" xfId="26105" xr:uid="{00000000-0005-0000-0000-0000FE650000}"/>
    <cellStyle name="Total 9 2 3 4 5" xfId="26106" xr:uid="{00000000-0005-0000-0000-0000FF650000}"/>
    <cellStyle name="Total 9 2 3 4 5 2" xfId="26107" xr:uid="{00000000-0005-0000-0000-000000660000}"/>
    <cellStyle name="Total 9 2 3 4 6" xfId="26108" xr:uid="{00000000-0005-0000-0000-000001660000}"/>
    <cellStyle name="Total 9 2 3 4 6 2" xfId="26109" xr:uid="{00000000-0005-0000-0000-000002660000}"/>
    <cellStyle name="Total 9 2 3 4 7" xfId="26110" xr:uid="{00000000-0005-0000-0000-000003660000}"/>
    <cellStyle name="Total 9 2 3 4 7 2" xfId="26111" xr:uid="{00000000-0005-0000-0000-000004660000}"/>
    <cellStyle name="Total 9 2 3 4 8" xfId="26112" xr:uid="{00000000-0005-0000-0000-000005660000}"/>
    <cellStyle name="Total 9 2 3 4 8 2" xfId="26113" xr:uid="{00000000-0005-0000-0000-000006660000}"/>
    <cellStyle name="Total 9 2 3 4 9" xfId="26114" xr:uid="{00000000-0005-0000-0000-000007660000}"/>
    <cellStyle name="Total 9 2 3 4 9 2" xfId="26115" xr:uid="{00000000-0005-0000-0000-000008660000}"/>
    <cellStyle name="Total 9 2 3 5" xfId="26116" xr:uid="{00000000-0005-0000-0000-000009660000}"/>
    <cellStyle name="Total 9 2 3 5 10" xfId="26117" xr:uid="{00000000-0005-0000-0000-00000A660000}"/>
    <cellStyle name="Total 9 2 3 5 10 2" xfId="26118" xr:uid="{00000000-0005-0000-0000-00000B660000}"/>
    <cellStyle name="Total 9 2 3 5 11" xfId="26119" xr:uid="{00000000-0005-0000-0000-00000C660000}"/>
    <cellStyle name="Total 9 2 3 5 11 2" xfId="26120" xr:uid="{00000000-0005-0000-0000-00000D660000}"/>
    <cellStyle name="Total 9 2 3 5 12" xfId="26121" xr:uid="{00000000-0005-0000-0000-00000E660000}"/>
    <cellStyle name="Total 9 2 3 5 12 2" xfId="26122" xr:uid="{00000000-0005-0000-0000-00000F660000}"/>
    <cellStyle name="Total 9 2 3 5 13" xfId="26123" xr:uid="{00000000-0005-0000-0000-000010660000}"/>
    <cellStyle name="Total 9 2 3 5 13 2" xfId="26124" xr:uid="{00000000-0005-0000-0000-000011660000}"/>
    <cellStyle name="Total 9 2 3 5 14" xfId="26125" xr:uid="{00000000-0005-0000-0000-000012660000}"/>
    <cellStyle name="Total 9 2 3 5 14 2" xfId="26126" xr:uid="{00000000-0005-0000-0000-000013660000}"/>
    <cellStyle name="Total 9 2 3 5 15" xfId="26127" xr:uid="{00000000-0005-0000-0000-000014660000}"/>
    <cellStyle name="Total 9 2 3 5 15 2" xfId="26128" xr:uid="{00000000-0005-0000-0000-000015660000}"/>
    <cellStyle name="Total 9 2 3 5 16" xfId="26129" xr:uid="{00000000-0005-0000-0000-000016660000}"/>
    <cellStyle name="Total 9 2 3 5 2" xfId="26130" xr:uid="{00000000-0005-0000-0000-000017660000}"/>
    <cellStyle name="Total 9 2 3 5 2 2" xfId="26131" xr:uid="{00000000-0005-0000-0000-000018660000}"/>
    <cellStyle name="Total 9 2 3 5 3" xfId="26132" xr:uid="{00000000-0005-0000-0000-000019660000}"/>
    <cellStyle name="Total 9 2 3 5 3 2" xfId="26133" xr:uid="{00000000-0005-0000-0000-00001A660000}"/>
    <cellStyle name="Total 9 2 3 5 4" xfId="26134" xr:uid="{00000000-0005-0000-0000-00001B660000}"/>
    <cellStyle name="Total 9 2 3 5 4 2" xfId="26135" xr:uid="{00000000-0005-0000-0000-00001C660000}"/>
    <cellStyle name="Total 9 2 3 5 5" xfId="26136" xr:uid="{00000000-0005-0000-0000-00001D660000}"/>
    <cellStyle name="Total 9 2 3 5 5 2" xfId="26137" xr:uid="{00000000-0005-0000-0000-00001E660000}"/>
    <cellStyle name="Total 9 2 3 5 6" xfId="26138" xr:uid="{00000000-0005-0000-0000-00001F660000}"/>
    <cellStyle name="Total 9 2 3 5 6 2" xfId="26139" xr:uid="{00000000-0005-0000-0000-000020660000}"/>
    <cellStyle name="Total 9 2 3 5 7" xfId="26140" xr:uid="{00000000-0005-0000-0000-000021660000}"/>
    <cellStyle name="Total 9 2 3 5 7 2" xfId="26141" xr:uid="{00000000-0005-0000-0000-000022660000}"/>
    <cellStyle name="Total 9 2 3 5 8" xfId="26142" xr:uid="{00000000-0005-0000-0000-000023660000}"/>
    <cellStyle name="Total 9 2 3 5 8 2" xfId="26143" xr:uid="{00000000-0005-0000-0000-000024660000}"/>
    <cellStyle name="Total 9 2 3 5 9" xfId="26144" xr:uid="{00000000-0005-0000-0000-000025660000}"/>
    <cellStyle name="Total 9 2 3 5 9 2" xfId="26145" xr:uid="{00000000-0005-0000-0000-000026660000}"/>
    <cellStyle name="Total 9 2 3 6" xfId="26146" xr:uid="{00000000-0005-0000-0000-000027660000}"/>
    <cellStyle name="Total 9 2 3 6 10" xfId="26147" xr:uid="{00000000-0005-0000-0000-000028660000}"/>
    <cellStyle name="Total 9 2 3 6 10 2" xfId="26148" xr:uid="{00000000-0005-0000-0000-000029660000}"/>
    <cellStyle name="Total 9 2 3 6 11" xfId="26149" xr:uid="{00000000-0005-0000-0000-00002A660000}"/>
    <cellStyle name="Total 9 2 3 6 11 2" xfId="26150" xr:uid="{00000000-0005-0000-0000-00002B660000}"/>
    <cellStyle name="Total 9 2 3 6 12" xfId="26151" xr:uid="{00000000-0005-0000-0000-00002C660000}"/>
    <cellStyle name="Total 9 2 3 6 12 2" xfId="26152" xr:uid="{00000000-0005-0000-0000-00002D660000}"/>
    <cellStyle name="Total 9 2 3 6 13" xfId="26153" xr:uid="{00000000-0005-0000-0000-00002E660000}"/>
    <cellStyle name="Total 9 2 3 6 13 2" xfId="26154" xr:uid="{00000000-0005-0000-0000-00002F660000}"/>
    <cellStyle name="Total 9 2 3 6 14" xfId="26155" xr:uid="{00000000-0005-0000-0000-000030660000}"/>
    <cellStyle name="Total 9 2 3 6 14 2" xfId="26156" xr:uid="{00000000-0005-0000-0000-000031660000}"/>
    <cellStyle name="Total 9 2 3 6 15" xfId="26157" xr:uid="{00000000-0005-0000-0000-000032660000}"/>
    <cellStyle name="Total 9 2 3 6 2" xfId="26158" xr:uid="{00000000-0005-0000-0000-000033660000}"/>
    <cellStyle name="Total 9 2 3 6 2 2" xfId="26159" xr:uid="{00000000-0005-0000-0000-000034660000}"/>
    <cellStyle name="Total 9 2 3 6 3" xfId="26160" xr:uid="{00000000-0005-0000-0000-000035660000}"/>
    <cellStyle name="Total 9 2 3 6 3 2" xfId="26161" xr:uid="{00000000-0005-0000-0000-000036660000}"/>
    <cellStyle name="Total 9 2 3 6 4" xfId="26162" xr:uid="{00000000-0005-0000-0000-000037660000}"/>
    <cellStyle name="Total 9 2 3 6 4 2" xfId="26163" xr:uid="{00000000-0005-0000-0000-000038660000}"/>
    <cellStyle name="Total 9 2 3 6 5" xfId="26164" xr:uid="{00000000-0005-0000-0000-000039660000}"/>
    <cellStyle name="Total 9 2 3 6 5 2" xfId="26165" xr:uid="{00000000-0005-0000-0000-00003A660000}"/>
    <cellStyle name="Total 9 2 3 6 6" xfId="26166" xr:uid="{00000000-0005-0000-0000-00003B660000}"/>
    <cellStyle name="Total 9 2 3 6 6 2" xfId="26167" xr:uid="{00000000-0005-0000-0000-00003C660000}"/>
    <cellStyle name="Total 9 2 3 6 7" xfId="26168" xr:uid="{00000000-0005-0000-0000-00003D660000}"/>
    <cellStyle name="Total 9 2 3 6 7 2" xfId="26169" xr:uid="{00000000-0005-0000-0000-00003E660000}"/>
    <cellStyle name="Total 9 2 3 6 8" xfId="26170" xr:uid="{00000000-0005-0000-0000-00003F660000}"/>
    <cellStyle name="Total 9 2 3 6 8 2" xfId="26171" xr:uid="{00000000-0005-0000-0000-000040660000}"/>
    <cellStyle name="Total 9 2 3 6 9" xfId="26172" xr:uid="{00000000-0005-0000-0000-000041660000}"/>
    <cellStyle name="Total 9 2 3 6 9 2" xfId="26173" xr:uid="{00000000-0005-0000-0000-000042660000}"/>
    <cellStyle name="Total 9 2 3 7" xfId="26174" xr:uid="{00000000-0005-0000-0000-000043660000}"/>
    <cellStyle name="Total 9 2 3 7 2" xfId="26175" xr:uid="{00000000-0005-0000-0000-000044660000}"/>
    <cellStyle name="Total 9 2 3 8" xfId="26176" xr:uid="{00000000-0005-0000-0000-000045660000}"/>
    <cellStyle name="Total 9 2 3 8 2" xfId="26177" xr:uid="{00000000-0005-0000-0000-000046660000}"/>
    <cellStyle name="Total 9 2 3 9" xfId="26178" xr:uid="{00000000-0005-0000-0000-000047660000}"/>
    <cellStyle name="Total 9 2 3 9 2" xfId="26179" xr:uid="{00000000-0005-0000-0000-000048660000}"/>
    <cellStyle name="Total 9 2 4" xfId="26180" xr:uid="{00000000-0005-0000-0000-000049660000}"/>
    <cellStyle name="Total 9 2 4 10" xfId="26181" xr:uid="{00000000-0005-0000-0000-00004A660000}"/>
    <cellStyle name="Total 9 2 4 10 2" xfId="26182" xr:uid="{00000000-0005-0000-0000-00004B660000}"/>
    <cellStyle name="Total 9 2 4 11" xfId="26183" xr:uid="{00000000-0005-0000-0000-00004C660000}"/>
    <cellStyle name="Total 9 2 4 11 2" xfId="26184" xr:uid="{00000000-0005-0000-0000-00004D660000}"/>
    <cellStyle name="Total 9 2 4 12" xfId="26185" xr:uid="{00000000-0005-0000-0000-00004E660000}"/>
    <cellStyle name="Total 9 2 4 12 2" xfId="26186" xr:uid="{00000000-0005-0000-0000-00004F660000}"/>
    <cellStyle name="Total 9 2 4 13" xfId="26187" xr:uid="{00000000-0005-0000-0000-000050660000}"/>
    <cellStyle name="Total 9 2 4 13 2" xfId="26188" xr:uid="{00000000-0005-0000-0000-000051660000}"/>
    <cellStyle name="Total 9 2 4 14" xfId="26189" xr:uid="{00000000-0005-0000-0000-000052660000}"/>
    <cellStyle name="Total 9 2 4 14 2" xfId="26190" xr:uid="{00000000-0005-0000-0000-000053660000}"/>
    <cellStyle name="Total 9 2 4 15" xfId="26191" xr:uid="{00000000-0005-0000-0000-000054660000}"/>
    <cellStyle name="Total 9 2 4 15 2" xfId="26192" xr:uid="{00000000-0005-0000-0000-000055660000}"/>
    <cellStyle name="Total 9 2 4 16" xfId="26193" xr:uid="{00000000-0005-0000-0000-000056660000}"/>
    <cellStyle name="Total 9 2 4 16 2" xfId="26194" xr:uid="{00000000-0005-0000-0000-000057660000}"/>
    <cellStyle name="Total 9 2 4 17" xfId="26195" xr:uid="{00000000-0005-0000-0000-000058660000}"/>
    <cellStyle name="Total 9 2 4 17 2" xfId="26196" xr:uid="{00000000-0005-0000-0000-000059660000}"/>
    <cellStyle name="Total 9 2 4 18" xfId="26197" xr:uid="{00000000-0005-0000-0000-00005A660000}"/>
    <cellStyle name="Total 9 2 4 18 2" xfId="26198" xr:uid="{00000000-0005-0000-0000-00005B660000}"/>
    <cellStyle name="Total 9 2 4 19" xfId="26199" xr:uid="{00000000-0005-0000-0000-00005C660000}"/>
    <cellStyle name="Total 9 2 4 19 2" xfId="26200" xr:uid="{00000000-0005-0000-0000-00005D660000}"/>
    <cellStyle name="Total 9 2 4 2" xfId="26201" xr:uid="{00000000-0005-0000-0000-00005E660000}"/>
    <cellStyle name="Total 9 2 4 2 10" xfId="26202" xr:uid="{00000000-0005-0000-0000-00005F660000}"/>
    <cellStyle name="Total 9 2 4 2 10 2" xfId="26203" xr:uid="{00000000-0005-0000-0000-000060660000}"/>
    <cellStyle name="Total 9 2 4 2 11" xfId="26204" xr:uid="{00000000-0005-0000-0000-000061660000}"/>
    <cellStyle name="Total 9 2 4 2 11 2" xfId="26205" xr:uid="{00000000-0005-0000-0000-000062660000}"/>
    <cellStyle name="Total 9 2 4 2 12" xfId="26206" xr:uid="{00000000-0005-0000-0000-000063660000}"/>
    <cellStyle name="Total 9 2 4 2 12 2" xfId="26207" xr:uid="{00000000-0005-0000-0000-000064660000}"/>
    <cellStyle name="Total 9 2 4 2 13" xfId="26208" xr:uid="{00000000-0005-0000-0000-000065660000}"/>
    <cellStyle name="Total 9 2 4 2 13 2" xfId="26209" xr:uid="{00000000-0005-0000-0000-000066660000}"/>
    <cellStyle name="Total 9 2 4 2 14" xfId="26210" xr:uid="{00000000-0005-0000-0000-000067660000}"/>
    <cellStyle name="Total 9 2 4 2 14 2" xfId="26211" xr:uid="{00000000-0005-0000-0000-000068660000}"/>
    <cellStyle name="Total 9 2 4 2 15" xfId="26212" xr:uid="{00000000-0005-0000-0000-000069660000}"/>
    <cellStyle name="Total 9 2 4 2 15 2" xfId="26213" xr:uid="{00000000-0005-0000-0000-00006A660000}"/>
    <cellStyle name="Total 9 2 4 2 16" xfId="26214" xr:uid="{00000000-0005-0000-0000-00006B660000}"/>
    <cellStyle name="Total 9 2 4 2 16 2" xfId="26215" xr:uid="{00000000-0005-0000-0000-00006C660000}"/>
    <cellStyle name="Total 9 2 4 2 17" xfId="26216" xr:uid="{00000000-0005-0000-0000-00006D660000}"/>
    <cellStyle name="Total 9 2 4 2 17 2" xfId="26217" xr:uid="{00000000-0005-0000-0000-00006E660000}"/>
    <cellStyle name="Total 9 2 4 2 18" xfId="26218" xr:uid="{00000000-0005-0000-0000-00006F660000}"/>
    <cellStyle name="Total 9 2 4 2 18 2" xfId="26219" xr:uid="{00000000-0005-0000-0000-000070660000}"/>
    <cellStyle name="Total 9 2 4 2 19" xfId="26220" xr:uid="{00000000-0005-0000-0000-000071660000}"/>
    <cellStyle name="Total 9 2 4 2 2" xfId="26221" xr:uid="{00000000-0005-0000-0000-000072660000}"/>
    <cellStyle name="Total 9 2 4 2 2 2" xfId="26222" xr:uid="{00000000-0005-0000-0000-000073660000}"/>
    <cellStyle name="Total 9 2 4 2 3" xfId="26223" xr:uid="{00000000-0005-0000-0000-000074660000}"/>
    <cellStyle name="Total 9 2 4 2 3 2" xfId="26224" xr:uid="{00000000-0005-0000-0000-000075660000}"/>
    <cellStyle name="Total 9 2 4 2 4" xfId="26225" xr:uid="{00000000-0005-0000-0000-000076660000}"/>
    <cellStyle name="Total 9 2 4 2 4 2" xfId="26226" xr:uid="{00000000-0005-0000-0000-000077660000}"/>
    <cellStyle name="Total 9 2 4 2 5" xfId="26227" xr:uid="{00000000-0005-0000-0000-000078660000}"/>
    <cellStyle name="Total 9 2 4 2 5 2" xfId="26228" xr:uid="{00000000-0005-0000-0000-000079660000}"/>
    <cellStyle name="Total 9 2 4 2 6" xfId="26229" xr:uid="{00000000-0005-0000-0000-00007A660000}"/>
    <cellStyle name="Total 9 2 4 2 6 2" xfId="26230" xr:uid="{00000000-0005-0000-0000-00007B660000}"/>
    <cellStyle name="Total 9 2 4 2 7" xfId="26231" xr:uid="{00000000-0005-0000-0000-00007C660000}"/>
    <cellStyle name="Total 9 2 4 2 7 2" xfId="26232" xr:uid="{00000000-0005-0000-0000-00007D660000}"/>
    <cellStyle name="Total 9 2 4 2 8" xfId="26233" xr:uid="{00000000-0005-0000-0000-00007E660000}"/>
    <cellStyle name="Total 9 2 4 2 8 2" xfId="26234" xr:uid="{00000000-0005-0000-0000-00007F660000}"/>
    <cellStyle name="Total 9 2 4 2 9" xfId="26235" xr:uid="{00000000-0005-0000-0000-000080660000}"/>
    <cellStyle name="Total 9 2 4 2 9 2" xfId="26236" xr:uid="{00000000-0005-0000-0000-000081660000}"/>
    <cellStyle name="Total 9 2 4 20" xfId="26237" xr:uid="{00000000-0005-0000-0000-000082660000}"/>
    <cellStyle name="Total 9 2 4 3" xfId="26238" xr:uid="{00000000-0005-0000-0000-000083660000}"/>
    <cellStyle name="Total 9 2 4 3 10" xfId="26239" xr:uid="{00000000-0005-0000-0000-000084660000}"/>
    <cellStyle name="Total 9 2 4 3 10 2" xfId="26240" xr:uid="{00000000-0005-0000-0000-000085660000}"/>
    <cellStyle name="Total 9 2 4 3 11" xfId="26241" xr:uid="{00000000-0005-0000-0000-000086660000}"/>
    <cellStyle name="Total 9 2 4 3 11 2" xfId="26242" xr:uid="{00000000-0005-0000-0000-000087660000}"/>
    <cellStyle name="Total 9 2 4 3 12" xfId="26243" xr:uid="{00000000-0005-0000-0000-000088660000}"/>
    <cellStyle name="Total 9 2 4 3 12 2" xfId="26244" xr:uid="{00000000-0005-0000-0000-000089660000}"/>
    <cellStyle name="Total 9 2 4 3 13" xfId="26245" xr:uid="{00000000-0005-0000-0000-00008A660000}"/>
    <cellStyle name="Total 9 2 4 3 13 2" xfId="26246" xr:uid="{00000000-0005-0000-0000-00008B660000}"/>
    <cellStyle name="Total 9 2 4 3 14" xfId="26247" xr:uid="{00000000-0005-0000-0000-00008C660000}"/>
    <cellStyle name="Total 9 2 4 3 14 2" xfId="26248" xr:uid="{00000000-0005-0000-0000-00008D660000}"/>
    <cellStyle name="Total 9 2 4 3 15" xfId="26249" xr:uid="{00000000-0005-0000-0000-00008E660000}"/>
    <cellStyle name="Total 9 2 4 3 15 2" xfId="26250" xr:uid="{00000000-0005-0000-0000-00008F660000}"/>
    <cellStyle name="Total 9 2 4 3 16" xfId="26251" xr:uid="{00000000-0005-0000-0000-000090660000}"/>
    <cellStyle name="Total 9 2 4 3 16 2" xfId="26252" xr:uid="{00000000-0005-0000-0000-000091660000}"/>
    <cellStyle name="Total 9 2 4 3 17" xfId="26253" xr:uid="{00000000-0005-0000-0000-000092660000}"/>
    <cellStyle name="Total 9 2 4 3 17 2" xfId="26254" xr:uid="{00000000-0005-0000-0000-000093660000}"/>
    <cellStyle name="Total 9 2 4 3 18" xfId="26255" xr:uid="{00000000-0005-0000-0000-000094660000}"/>
    <cellStyle name="Total 9 2 4 3 2" xfId="26256" xr:uid="{00000000-0005-0000-0000-000095660000}"/>
    <cellStyle name="Total 9 2 4 3 2 2" xfId="26257" xr:uid="{00000000-0005-0000-0000-000096660000}"/>
    <cellStyle name="Total 9 2 4 3 3" xfId="26258" xr:uid="{00000000-0005-0000-0000-000097660000}"/>
    <cellStyle name="Total 9 2 4 3 3 2" xfId="26259" xr:uid="{00000000-0005-0000-0000-000098660000}"/>
    <cellStyle name="Total 9 2 4 3 4" xfId="26260" xr:uid="{00000000-0005-0000-0000-000099660000}"/>
    <cellStyle name="Total 9 2 4 3 4 2" xfId="26261" xr:uid="{00000000-0005-0000-0000-00009A660000}"/>
    <cellStyle name="Total 9 2 4 3 5" xfId="26262" xr:uid="{00000000-0005-0000-0000-00009B660000}"/>
    <cellStyle name="Total 9 2 4 3 5 2" xfId="26263" xr:uid="{00000000-0005-0000-0000-00009C660000}"/>
    <cellStyle name="Total 9 2 4 3 6" xfId="26264" xr:uid="{00000000-0005-0000-0000-00009D660000}"/>
    <cellStyle name="Total 9 2 4 3 6 2" xfId="26265" xr:uid="{00000000-0005-0000-0000-00009E660000}"/>
    <cellStyle name="Total 9 2 4 3 7" xfId="26266" xr:uid="{00000000-0005-0000-0000-00009F660000}"/>
    <cellStyle name="Total 9 2 4 3 7 2" xfId="26267" xr:uid="{00000000-0005-0000-0000-0000A0660000}"/>
    <cellStyle name="Total 9 2 4 3 8" xfId="26268" xr:uid="{00000000-0005-0000-0000-0000A1660000}"/>
    <cellStyle name="Total 9 2 4 3 8 2" xfId="26269" xr:uid="{00000000-0005-0000-0000-0000A2660000}"/>
    <cellStyle name="Total 9 2 4 3 9" xfId="26270" xr:uid="{00000000-0005-0000-0000-0000A3660000}"/>
    <cellStyle name="Total 9 2 4 3 9 2" xfId="26271" xr:uid="{00000000-0005-0000-0000-0000A4660000}"/>
    <cellStyle name="Total 9 2 4 4" xfId="26272" xr:uid="{00000000-0005-0000-0000-0000A5660000}"/>
    <cellStyle name="Total 9 2 4 4 10" xfId="26273" xr:uid="{00000000-0005-0000-0000-0000A6660000}"/>
    <cellStyle name="Total 9 2 4 4 10 2" xfId="26274" xr:uid="{00000000-0005-0000-0000-0000A7660000}"/>
    <cellStyle name="Total 9 2 4 4 11" xfId="26275" xr:uid="{00000000-0005-0000-0000-0000A8660000}"/>
    <cellStyle name="Total 9 2 4 4 11 2" xfId="26276" xr:uid="{00000000-0005-0000-0000-0000A9660000}"/>
    <cellStyle name="Total 9 2 4 4 12" xfId="26277" xr:uid="{00000000-0005-0000-0000-0000AA660000}"/>
    <cellStyle name="Total 9 2 4 4 12 2" xfId="26278" xr:uid="{00000000-0005-0000-0000-0000AB660000}"/>
    <cellStyle name="Total 9 2 4 4 13" xfId="26279" xr:uid="{00000000-0005-0000-0000-0000AC660000}"/>
    <cellStyle name="Total 9 2 4 4 13 2" xfId="26280" xr:uid="{00000000-0005-0000-0000-0000AD660000}"/>
    <cellStyle name="Total 9 2 4 4 14" xfId="26281" xr:uid="{00000000-0005-0000-0000-0000AE660000}"/>
    <cellStyle name="Total 9 2 4 4 14 2" xfId="26282" xr:uid="{00000000-0005-0000-0000-0000AF660000}"/>
    <cellStyle name="Total 9 2 4 4 15" xfId="26283" xr:uid="{00000000-0005-0000-0000-0000B0660000}"/>
    <cellStyle name="Total 9 2 4 4 15 2" xfId="26284" xr:uid="{00000000-0005-0000-0000-0000B1660000}"/>
    <cellStyle name="Total 9 2 4 4 16" xfId="26285" xr:uid="{00000000-0005-0000-0000-0000B2660000}"/>
    <cellStyle name="Total 9 2 4 4 2" xfId="26286" xr:uid="{00000000-0005-0000-0000-0000B3660000}"/>
    <cellStyle name="Total 9 2 4 4 2 2" xfId="26287" xr:uid="{00000000-0005-0000-0000-0000B4660000}"/>
    <cellStyle name="Total 9 2 4 4 3" xfId="26288" xr:uid="{00000000-0005-0000-0000-0000B5660000}"/>
    <cellStyle name="Total 9 2 4 4 3 2" xfId="26289" xr:uid="{00000000-0005-0000-0000-0000B6660000}"/>
    <cellStyle name="Total 9 2 4 4 4" xfId="26290" xr:uid="{00000000-0005-0000-0000-0000B7660000}"/>
    <cellStyle name="Total 9 2 4 4 4 2" xfId="26291" xr:uid="{00000000-0005-0000-0000-0000B8660000}"/>
    <cellStyle name="Total 9 2 4 4 5" xfId="26292" xr:uid="{00000000-0005-0000-0000-0000B9660000}"/>
    <cellStyle name="Total 9 2 4 4 5 2" xfId="26293" xr:uid="{00000000-0005-0000-0000-0000BA660000}"/>
    <cellStyle name="Total 9 2 4 4 6" xfId="26294" xr:uid="{00000000-0005-0000-0000-0000BB660000}"/>
    <cellStyle name="Total 9 2 4 4 6 2" xfId="26295" xr:uid="{00000000-0005-0000-0000-0000BC660000}"/>
    <cellStyle name="Total 9 2 4 4 7" xfId="26296" xr:uid="{00000000-0005-0000-0000-0000BD660000}"/>
    <cellStyle name="Total 9 2 4 4 7 2" xfId="26297" xr:uid="{00000000-0005-0000-0000-0000BE660000}"/>
    <cellStyle name="Total 9 2 4 4 8" xfId="26298" xr:uid="{00000000-0005-0000-0000-0000BF660000}"/>
    <cellStyle name="Total 9 2 4 4 8 2" xfId="26299" xr:uid="{00000000-0005-0000-0000-0000C0660000}"/>
    <cellStyle name="Total 9 2 4 4 9" xfId="26300" xr:uid="{00000000-0005-0000-0000-0000C1660000}"/>
    <cellStyle name="Total 9 2 4 4 9 2" xfId="26301" xr:uid="{00000000-0005-0000-0000-0000C2660000}"/>
    <cellStyle name="Total 9 2 4 5" xfId="26302" xr:uid="{00000000-0005-0000-0000-0000C3660000}"/>
    <cellStyle name="Total 9 2 4 5 10" xfId="26303" xr:uid="{00000000-0005-0000-0000-0000C4660000}"/>
    <cellStyle name="Total 9 2 4 5 10 2" xfId="26304" xr:uid="{00000000-0005-0000-0000-0000C5660000}"/>
    <cellStyle name="Total 9 2 4 5 11" xfId="26305" xr:uid="{00000000-0005-0000-0000-0000C6660000}"/>
    <cellStyle name="Total 9 2 4 5 11 2" xfId="26306" xr:uid="{00000000-0005-0000-0000-0000C7660000}"/>
    <cellStyle name="Total 9 2 4 5 12" xfId="26307" xr:uid="{00000000-0005-0000-0000-0000C8660000}"/>
    <cellStyle name="Total 9 2 4 5 12 2" xfId="26308" xr:uid="{00000000-0005-0000-0000-0000C9660000}"/>
    <cellStyle name="Total 9 2 4 5 13" xfId="26309" xr:uid="{00000000-0005-0000-0000-0000CA660000}"/>
    <cellStyle name="Total 9 2 4 5 13 2" xfId="26310" xr:uid="{00000000-0005-0000-0000-0000CB660000}"/>
    <cellStyle name="Total 9 2 4 5 14" xfId="26311" xr:uid="{00000000-0005-0000-0000-0000CC660000}"/>
    <cellStyle name="Total 9 2 4 5 14 2" xfId="26312" xr:uid="{00000000-0005-0000-0000-0000CD660000}"/>
    <cellStyle name="Total 9 2 4 5 15" xfId="26313" xr:uid="{00000000-0005-0000-0000-0000CE660000}"/>
    <cellStyle name="Total 9 2 4 5 15 2" xfId="26314" xr:uid="{00000000-0005-0000-0000-0000CF660000}"/>
    <cellStyle name="Total 9 2 4 5 16" xfId="26315" xr:uid="{00000000-0005-0000-0000-0000D0660000}"/>
    <cellStyle name="Total 9 2 4 5 2" xfId="26316" xr:uid="{00000000-0005-0000-0000-0000D1660000}"/>
    <cellStyle name="Total 9 2 4 5 2 2" xfId="26317" xr:uid="{00000000-0005-0000-0000-0000D2660000}"/>
    <cellStyle name="Total 9 2 4 5 3" xfId="26318" xr:uid="{00000000-0005-0000-0000-0000D3660000}"/>
    <cellStyle name="Total 9 2 4 5 3 2" xfId="26319" xr:uid="{00000000-0005-0000-0000-0000D4660000}"/>
    <cellStyle name="Total 9 2 4 5 4" xfId="26320" xr:uid="{00000000-0005-0000-0000-0000D5660000}"/>
    <cellStyle name="Total 9 2 4 5 4 2" xfId="26321" xr:uid="{00000000-0005-0000-0000-0000D6660000}"/>
    <cellStyle name="Total 9 2 4 5 5" xfId="26322" xr:uid="{00000000-0005-0000-0000-0000D7660000}"/>
    <cellStyle name="Total 9 2 4 5 5 2" xfId="26323" xr:uid="{00000000-0005-0000-0000-0000D8660000}"/>
    <cellStyle name="Total 9 2 4 5 6" xfId="26324" xr:uid="{00000000-0005-0000-0000-0000D9660000}"/>
    <cellStyle name="Total 9 2 4 5 6 2" xfId="26325" xr:uid="{00000000-0005-0000-0000-0000DA660000}"/>
    <cellStyle name="Total 9 2 4 5 7" xfId="26326" xr:uid="{00000000-0005-0000-0000-0000DB660000}"/>
    <cellStyle name="Total 9 2 4 5 7 2" xfId="26327" xr:uid="{00000000-0005-0000-0000-0000DC660000}"/>
    <cellStyle name="Total 9 2 4 5 8" xfId="26328" xr:uid="{00000000-0005-0000-0000-0000DD660000}"/>
    <cellStyle name="Total 9 2 4 5 8 2" xfId="26329" xr:uid="{00000000-0005-0000-0000-0000DE660000}"/>
    <cellStyle name="Total 9 2 4 5 9" xfId="26330" xr:uid="{00000000-0005-0000-0000-0000DF660000}"/>
    <cellStyle name="Total 9 2 4 5 9 2" xfId="26331" xr:uid="{00000000-0005-0000-0000-0000E0660000}"/>
    <cellStyle name="Total 9 2 4 6" xfId="26332" xr:uid="{00000000-0005-0000-0000-0000E1660000}"/>
    <cellStyle name="Total 9 2 4 6 10" xfId="26333" xr:uid="{00000000-0005-0000-0000-0000E2660000}"/>
    <cellStyle name="Total 9 2 4 6 10 2" xfId="26334" xr:uid="{00000000-0005-0000-0000-0000E3660000}"/>
    <cellStyle name="Total 9 2 4 6 11" xfId="26335" xr:uid="{00000000-0005-0000-0000-0000E4660000}"/>
    <cellStyle name="Total 9 2 4 6 11 2" xfId="26336" xr:uid="{00000000-0005-0000-0000-0000E5660000}"/>
    <cellStyle name="Total 9 2 4 6 12" xfId="26337" xr:uid="{00000000-0005-0000-0000-0000E6660000}"/>
    <cellStyle name="Total 9 2 4 6 12 2" xfId="26338" xr:uid="{00000000-0005-0000-0000-0000E7660000}"/>
    <cellStyle name="Total 9 2 4 6 13" xfId="26339" xr:uid="{00000000-0005-0000-0000-0000E8660000}"/>
    <cellStyle name="Total 9 2 4 6 13 2" xfId="26340" xr:uid="{00000000-0005-0000-0000-0000E9660000}"/>
    <cellStyle name="Total 9 2 4 6 14" xfId="26341" xr:uid="{00000000-0005-0000-0000-0000EA660000}"/>
    <cellStyle name="Total 9 2 4 6 14 2" xfId="26342" xr:uid="{00000000-0005-0000-0000-0000EB660000}"/>
    <cellStyle name="Total 9 2 4 6 15" xfId="26343" xr:uid="{00000000-0005-0000-0000-0000EC660000}"/>
    <cellStyle name="Total 9 2 4 6 2" xfId="26344" xr:uid="{00000000-0005-0000-0000-0000ED660000}"/>
    <cellStyle name="Total 9 2 4 6 2 2" xfId="26345" xr:uid="{00000000-0005-0000-0000-0000EE660000}"/>
    <cellStyle name="Total 9 2 4 6 3" xfId="26346" xr:uid="{00000000-0005-0000-0000-0000EF660000}"/>
    <cellStyle name="Total 9 2 4 6 3 2" xfId="26347" xr:uid="{00000000-0005-0000-0000-0000F0660000}"/>
    <cellStyle name="Total 9 2 4 6 4" xfId="26348" xr:uid="{00000000-0005-0000-0000-0000F1660000}"/>
    <cellStyle name="Total 9 2 4 6 4 2" xfId="26349" xr:uid="{00000000-0005-0000-0000-0000F2660000}"/>
    <cellStyle name="Total 9 2 4 6 5" xfId="26350" xr:uid="{00000000-0005-0000-0000-0000F3660000}"/>
    <cellStyle name="Total 9 2 4 6 5 2" xfId="26351" xr:uid="{00000000-0005-0000-0000-0000F4660000}"/>
    <cellStyle name="Total 9 2 4 6 6" xfId="26352" xr:uid="{00000000-0005-0000-0000-0000F5660000}"/>
    <cellStyle name="Total 9 2 4 6 6 2" xfId="26353" xr:uid="{00000000-0005-0000-0000-0000F6660000}"/>
    <cellStyle name="Total 9 2 4 6 7" xfId="26354" xr:uid="{00000000-0005-0000-0000-0000F7660000}"/>
    <cellStyle name="Total 9 2 4 6 7 2" xfId="26355" xr:uid="{00000000-0005-0000-0000-0000F8660000}"/>
    <cellStyle name="Total 9 2 4 6 8" xfId="26356" xr:uid="{00000000-0005-0000-0000-0000F9660000}"/>
    <cellStyle name="Total 9 2 4 6 8 2" xfId="26357" xr:uid="{00000000-0005-0000-0000-0000FA660000}"/>
    <cellStyle name="Total 9 2 4 6 9" xfId="26358" xr:uid="{00000000-0005-0000-0000-0000FB660000}"/>
    <cellStyle name="Total 9 2 4 6 9 2" xfId="26359" xr:uid="{00000000-0005-0000-0000-0000FC660000}"/>
    <cellStyle name="Total 9 2 4 7" xfId="26360" xr:uid="{00000000-0005-0000-0000-0000FD660000}"/>
    <cellStyle name="Total 9 2 4 7 2" xfId="26361" xr:uid="{00000000-0005-0000-0000-0000FE660000}"/>
    <cellStyle name="Total 9 2 4 8" xfId="26362" xr:uid="{00000000-0005-0000-0000-0000FF660000}"/>
    <cellStyle name="Total 9 2 4 8 2" xfId="26363" xr:uid="{00000000-0005-0000-0000-000000670000}"/>
    <cellStyle name="Total 9 2 4 9" xfId="26364" xr:uid="{00000000-0005-0000-0000-000001670000}"/>
    <cellStyle name="Total 9 2 4 9 2" xfId="26365" xr:uid="{00000000-0005-0000-0000-000002670000}"/>
    <cellStyle name="Total 9 2 5" xfId="26366" xr:uid="{00000000-0005-0000-0000-000003670000}"/>
    <cellStyle name="Total 9 2 5 10" xfId="26367" xr:uid="{00000000-0005-0000-0000-000004670000}"/>
    <cellStyle name="Total 9 2 5 10 2" xfId="26368" xr:uid="{00000000-0005-0000-0000-000005670000}"/>
    <cellStyle name="Total 9 2 5 11" xfId="26369" xr:uid="{00000000-0005-0000-0000-000006670000}"/>
    <cellStyle name="Total 9 2 5 11 2" xfId="26370" xr:uid="{00000000-0005-0000-0000-000007670000}"/>
    <cellStyle name="Total 9 2 5 12" xfId="26371" xr:uid="{00000000-0005-0000-0000-000008670000}"/>
    <cellStyle name="Total 9 2 5 12 2" xfId="26372" xr:uid="{00000000-0005-0000-0000-000009670000}"/>
    <cellStyle name="Total 9 2 5 13" xfId="26373" xr:uid="{00000000-0005-0000-0000-00000A670000}"/>
    <cellStyle name="Total 9 2 5 13 2" xfId="26374" xr:uid="{00000000-0005-0000-0000-00000B670000}"/>
    <cellStyle name="Total 9 2 5 14" xfId="26375" xr:uid="{00000000-0005-0000-0000-00000C670000}"/>
    <cellStyle name="Total 9 2 5 14 2" xfId="26376" xr:uid="{00000000-0005-0000-0000-00000D670000}"/>
    <cellStyle name="Total 9 2 5 15" xfId="26377" xr:uid="{00000000-0005-0000-0000-00000E670000}"/>
    <cellStyle name="Total 9 2 5 15 2" xfId="26378" xr:uid="{00000000-0005-0000-0000-00000F670000}"/>
    <cellStyle name="Total 9 2 5 16" xfId="26379" xr:uid="{00000000-0005-0000-0000-000010670000}"/>
    <cellStyle name="Total 9 2 5 16 2" xfId="26380" xr:uid="{00000000-0005-0000-0000-000011670000}"/>
    <cellStyle name="Total 9 2 5 17" xfId="26381" xr:uid="{00000000-0005-0000-0000-000012670000}"/>
    <cellStyle name="Total 9 2 5 17 2" xfId="26382" xr:uid="{00000000-0005-0000-0000-000013670000}"/>
    <cellStyle name="Total 9 2 5 18" xfId="26383" xr:uid="{00000000-0005-0000-0000-000014670000}"/>
    <cellStyle name="Total 9 2 5 18 2" xfId="26384" xr:uid="{00000000-0005-0000-0000-000015670000}"/>
    <cellStyle name="Total 9 2 5 19" xfId="26385" xr:uid="{00000000-0005-0000-0000-000016670000}"/>
    <cellStyle name="Total 9 2 5 2" xfId="26386" xr:uid="{00000000-0005-0000-0000-000017670000}"/>
    <cellStyle name="Total 9 2 5 2 10" xfId="26387" xr:uid="{00000000-0005-0000-0000-000018670000}"/>
    <cellStyle name="Total 9 2 5 2 10 2" xfId="26388" xr:uid="{00000000-0005-0000-0000-000019670000}"/>
    <cellStyle name="Total 9 2 5 2 11" xfId="26389" xr:uid="{00000000-0005-0000-0000-00001A670000}"/>
    <cellStyle name="Total 9 2 5 2 11 2" xfId="26390" xr:uid="{00000000-0005-0000-0000-00001B670000}"/>
    <cellStyle name="Total 9 2 5 2 12" xfId="26391" xr:uid="{00000000-0005-0000-0000-00001C670000}"/>
    <cellStyle name="Total 9 2 5 2 12 2" xfId="26392" xr:uid="{00000000-0005-0000-0000-00001D670000}"/>
    <cellStyle name="Total 9 2 5 2 13" xfId="26393" xr:uid="{00000000-0005-0000-0000-00001E670000}"/>
    <cellStyle name="Total 9 2 5 2 13 2" xfId="26394" xr:uid="{00000000-0005-0000-0000-00001F670000}"/>
    <cellStyle name="Total 9 2 5 2 14" xfId="26395" xr:uid="{00000000-0005-0000-0000-000020670000}"/>
    <cellStyle name="Total 9 2 5 2 14 2" xfId="26396" xr:uid="{00000000-0005-0000-0000-000021670000}"/>
    <cellStyle name="Total 9 2 5 2 15" xfId="26397" xr:uid="{00000000-0005-0000-0000-000022670000}"/>
    <cellStyle name="Total 9 2 5 2 15 2" xfId="26398" xr:uid="{00000000-0005-0000-0000-000023670000}"/>
    <cellStyle name="Total 9 2 5 2 16" xfId="26399" xr:uid="{00000000-0005-0000-0000-000024670000}"/>
    <cellStyle name="Total 9 2 5 2 16 2" xfId="26400" xr:uid="{00000000-0005-0000-0000-000025670000}"/>
    <cellStyle name="Total 9 2 5 2 17" xfId="26401" xr:uid="{00000000-0005-0000-0000-000026670000}"/>
    <cellStyle name="Total 9 2 5 2 17 2" xfId="26402" xr:uid="{00000000-0005-0000-0000-000027670000}"/>
    <cellStyle name="Total 9 2 5 2 18" xfId="26403" xr:uid="{00000000-0005-0000-0000-000028670000}"/>
    <cellStyle name="Total 9 2 5 2 2" xfId="26404" xr:uid="{00000000-0005-0000-0000-000029670000}"/>
    <cellStyle name="Total 9 2 5 2 2 2" xfId="26405" xr:uid="{00000000-0005-0000-0000-00002A670000}"/>
    <cellStyle name="Total 9 2 5 2 3" xfId="26406" xr:uid="{00000000-0005-0000-0000-00002B670000}"/>
    <cellStyle name="Total 9 2 5 2 3 2" xfId="26407" xr:uid="{00000000-0005-0000-0000-00002C670000}"/>
    <cellStyle name="Total 9 2 5 2 4" xfId="26408" xr:uid="{00000000-0005-0000-0000-00002D670000}"/>
    <cellStyle name="Total 9 2 5 2 4 2" xfId="26409" xr:uid="{00000000-0005-0000-0000-00002E670000}"/>
    <cellStyle name="Total 9 2 5 2 5" xfId="26410" xr:uid="{00000000-0005-0000-0000-00002F670000}"/>
    <cellStyle name="Total 9 2 5 2 5 2" xfId="26411" xr:uid="{00000000-0005-0000-0000-000030670000}"/>
    <cellStyle name="Total 9 2 5 2 6" xfId="26412" xr:uid="{00000000-0005-0000-0000-000031670000}"/>
    <cellStyle name="Total 9 2 5 2 6 2" xfId="26413" xr:uid="{00000000-0005-0000-0000-000032670000}"/>
    <cellStyle name="Total 9 2 5 2 7" xfId="26414" xr:uid="{00000000-0005-0000-0000-000033670000}"/>
    <cellStyle name="Total 9 2 5 2 7 2" xfId="26415" xr:uid="{00000000-0005-0000-0000-000034670000}"/>
    <cellStyle name="Total 9 2 5 2 8" xfId="26416" xr:uid="{00000000-0005-0000-0000-000035670000}"/>
    <cellStyle name="Total 9 2 5 2 8 2" xfId="26417" xr:uid="{00000000-0005-0000-0000-000036670000}"/>
    <cellStyle name="Total 9 2 5 2 9" xfId="26418" xr:uid="{00000000-0005-0000-0000-000037670000}"/>
    <cellStyle name="Total 9 2 5 2 9 2" xfId="26419" xr:uid="{00000000-0005-0000-0000-000038670000}"/>
    <cellStyle name="Total 9 2 5 3" xfId="26420" xr:uid="{00000000-0005-0000-0000-000039670000}"/>
    <cellStyle name="Total 9 2 5 3 10" xfId="26421" xr:uid="{00000000-0005-0000-0000-00003A670000}"/>
    <cellStyle name="Total 9 2 5 3 10 2" xfId="26422" xr:uid="{00000000-0005-0000-0000-00003B670000}"/>
    <cellStyle name="Total 9 2 5 3 11" xfId="26423" xr:uid="{00000000-0005-0000-0000-00003C670000}"/>
    <cellStyle name="Total 9 2 5 3 11 2" xfId="26424" xr:uid="{00000000-0005-0000-0000-00003D670000}"/>
    <cellStyle name="Total 9 2 5 3 12" xfId="26425" xr:uid="{00000000-0005-0000-0000-00003E670000}"/>
    <cellStyle name="Total 9 2 5 3 12 2" xfId="26426" xr:uid="{00000000-0005-0000-0000-00003F670000}"/>
    <cellStyle name="Total 9 2 5 3 13" xfId="26427" xr:uid="{00000000-0005-0000-0000-000040670000}"/>
    <cellStyle name="Total 9 2 5 3 13 2" xfId="26428" xr:uid="{00000000-0005-0000-0000-000041670000}"/>
    <cellStyle name="Total 9 2 5 3 14" xfId="26429" xr:uid="{00000000-0005-0000-0000-000042670000}"/>
    <cellStyle name="Total 9 2 5 3 14 2" xfId="26430" xr:uid="{00000000-0005-0000-0000-000043670000}"/>
    <cellStyle name="Total 9 2 5 3 15" xfId="26431" xr:uid="{00000000-0005-0000-0000-000044670000}"/>
    <cellStyle name="Total 9 2 5 3 15 2" xfId="26432" xr:uid="{00000000-0005-0000-0000-000045670000}"/>
    <cellStyle name="Total 9 2 5 3 16" xfId="26433" xr:uid="{00000000-0005-0000-0000-000046670000}"/>
    <cellStyle name="Total 9 2 5 3 2" xfId="26434" xr:uid="{00000000-0005-0000-0000-000047670000}"/>
    <cellStyle name="Total 9 2 5 3 2 2" xfId="26435" xr:uid="{00000000-0005-0000-0000-000048670000}"/>
    <cellStyle name="Total 9 2 5 3 3" xfId="26436" xr:uid="{00000000-0005-0000-0000-000049670000}"/>
    <cellStyle name="Total 9 2 5 3 3 2" xfId="26437" xr:uid="{00000000-0005-0000-0000-00004A670000}"/>
    <cellStyle name="Total 9 2 5 3 4" xfId="26438" xr:uid="{00000000-0005-0000-0000-00004B670000}"/>
    <cellStyle name="Total 9 2 5 3 4 2" xfId="26439" xr:uid="{00000000-0005-0000-0000-00004C670000}"/>
    <cellStyle name="Total 9 2 5 3 5" xfId="26440" xr:uid="{00000000-0005-0000-0000-00004D670000}"/>
    <cellStyle name="Total 9 2 5 3 5 2" xfId="26441" xr:uid="{00000000-0005-0000-0000-00004E670000}"/>
    <cellStyle name="Total 9 2 5 3 6" xfId="26442" xr:uid="{00000000-0005-0000-0000-00004F670000}"/>
    <cellStyle name="Total 9 2 5 3 6 2" xfId="26443" xr:uid="{00000000-0005-0000-0000-000050670000}"/>
    <cellStyle name="Total 9 2 5 3 7" xfId="26444" xr:uid="{00000000-0005-0000-0000-000051670000}"/>
    <cellStyle name="Total 9 2 5 3 7 2" xfId="26445" xr:uid="{00000000-0005-0000-0000-000052670000}"/>
    <cellStyle name="Total 9 2 5 3 8" xfId="26446" xr:uid="{00000000-0005-0000-0000-000053670000}"/>
    <cellStyle name="Total 9 2 5 3 8 2" xfId="26447" xr:uid="{00000000-0005-0000-0000-000054670000}"/>
    <cellStyle name="Total 9 2 5 3 9" xfId="26448" xr:uid="{00000000-0005-0000-0000-000055670000}"/>
    <cellStyle name="Total 9 2 5 3 9 2" xfId="26449" xr:uid="{00000000-0005-0000-0000-000056670000}"/>
    <cellStyle name="Total 9 2 5 4" xfId="26450" xr:uid="{00000000-0005-0000-0000-000057670000}"/>
    <cellStyle name="Total 9 2 5 4 10" xfId="26451" xr:uid="{00000000-0005-0000-0000-000058670000}"/>
    <cellStyle name="Total 9 2 5 4 10 2" xfId="26452" xr:uid="{00000000-0005-0000-0000-000059670000}"/>
    <cellStyle name="Total 9 2 5 4 11" xfId="26453" xr:uid="{00000000-0005-0000-0000-00005A670000}"/>
    <cellStyle name="Total 9 2 5 4 11 2" xfId="26454" xr:uid="{00000000-0005-0000-0000-00005B670000}"/>
    <cellStyle name="Total 9 2 5 4 12" xfId="26455" xr:uid="{00000000-0005-0000-0000-00005C670000}"/>
    <cellStyle name="Total 9 2 5 4 12 2" xfId="26456" xr:uid="{00000000-0005-0000-0000-00005D670000}"/>
    <cellStyle name="Total 9 2 5 4 13" xfId="26457" xr:uid="{00000000-0005-0000-0000-00005E670000}"/>
    <cellStyle name="Total 9 2 5 4 13 2" xfId="26458" xr:uid="{00000000-0005-0000-0000-00005F670000}"/>
    <cellStyle name="Total 9 2 5 4 14" xfId="26459" xr:uid="{00000000-0005-0000-0000-000060670000}"/>
    <cellStyle name="Total 9 2 5 4 14 2" xfId="26460" xr:uid="{00000000-0005-0000-0000-000061670000}"/>
    <cellStyle name="Total 9 2 5 4 15" xfId="26461" xr:uid="{00000000-0005-0000-0000-000062670000}"/>
    <cellStyle name="Total 9 2 5 4 15 2" xfId="26462" xr:uid="{00000000-0005-0000-0000-000063670000}"/>
    <cellStyle name="Total 9 2 5 4 16" xfId="26463" xr:uid="{00000000-0005-0000-0000-000064670000}"/>
    <cellStyle name="Total 9 2 5 4 2" xfId="26464" xr:uid="{00000000-0005-0000-0000-000065670000}"/>
    <cellStyle name="Total 9 2 5 4 2 2" xfId="26465" xr:uid="{00000000-0005-0000-0000-000066670000}"/>
    <cellStyle name="Total 9 2 5 4 3" xfId="26466" xr:uid="{00000000-0005-0000-0000-000067670000}"/>
    <cellStyle name="Total 9 2 5 4 3 2" xfId="26467" xr:uid="{00000000-0005-0000-0000-000068670000}"/>
    <cellStyle name="Total 9 2 5 4 4" xfId="26468" xr:uid="{00000000-0005-0000-0000-000069670000}"/>
    <cellStyle name="Total 9 2 5 4 4 2" xfId="26469" xr:uid="{00000000-0005-0000-0000-00006A670000}"/>
    <cellStyle name="Total 9 2 5 4 5" xfId="26470" xr:uid="{00000000-0005-0000-0000-00006B670000}"/>
    <cellStyle name="Total 9 2 5 4 5 2" xfId="26471" xr:uid="{00000000-0005-0000-0000-00006C670000}"/>
    <cellStyle name="Total 9 2 5 4 6" xfId="26472" xr:uid="{00000000-0005-0000-0000-00006D670000}"/>
    <cellStyle name="Total 9 2 5 4 6 2" xfId="26473" xr:uid="{00000000-0005-0000-0000-00006E670000}"/>
    <cellStyle name="Total 9 2 5 4 7" xfId="26474" xr:uid="{00000000-0005-0000-0000-00006F670000}"/>
    <cellStyle name="Total 9 2 5 4 7 2" xfId="26475" xr:uid="{00000000-0005-0000-0000-000070670000}"/>
    <cellStyle name="Total 9 2 5 4 8" xfId="26476" xr:uid="{00000000-0005-0000-0000-000071670000}"/>
    <cellStyle name="Total 9 2 5 4 8 2" xfId="26477" xr:uid="{00000000-0005-0000-0000-000072670000}"/>
    <cellStyle name="Total 9 2 5 4 9" xfId="26478" xr:uid="{00000000-0005-0000-0000-000073670000}"/>
    <cellStyle name="Total 9 2 5 4 9 2" xfId="26479" xr:uid="{00000000-0005-0000-0000-000074670000}"/>
    <cellStyle name="Total 9 2 5 5" xfId="26480" xr:uid="{00000000-0005-0000-0000-000075670000}"/>
    <cellStyle name="Total 9 2 5 5 10" xfId="26481" xr:uid="{00000000-0005-0000-0000-000076670000}"/>
    <cellStyle name="Total 9 2 5 5 10 2" xfId="26482" xr:uid="{00000000-0005-0000-0000-000077670000}"/>
    <cellStyle name="Total 9 2 5 5 11" xfId="26483" xr:uid="{00000000-0005-0000-0000-000078670000}"/>
    <cellStyle name="Total 9 2 5 5 11 2" xfId="26484" xr:uid="{00000000-0005-0000-0000-000079670000}"/>
    <cellStyle name="Total 9 2 5 5 12" xfId="26485" xr:uid="{00000000-0005-0000-0000-00007A670000}"/>
    <cellStyle name="Total 9 2 5 5 12 2" xfId="26486" xr:uid="{00000000-0005-0000-0000-00007B670000}"/>
    <cellStyle name="Total 9 2 5 5 13" xfId="26487" xr:uid="{00000000-0005-0000-0000-00007C670000}"/>
    <cellStyle name="Total 9 2 5 5 13 2" xfId="26488" xr:uid="{00000000-0005-0000-0000-00007D670000}"/>
    <cellStyle name="Total 9 2 5 5 14" xfId="26489" xr:uid="{00000000-0005-0000-0000-00007E670000}"/>
    <cellStyle name="Total 9 2 5 5 14 2" xfId="26490" xr:uid="{00000000-0005-0000-0000-00007F670000}"/>
    <cellStyle name="Total 9 2 5 5 15" xfId="26491" xr:uid="{00000000-0005-0000-0000-000080670000}"/>
    <cellStyle name="Total 9 2 5 5 2" xfId="26492" xr:uid="{00000000-0005-0000-0000-000081670000}"/>
    <cellStyle name="Total 9 2 5 5 2 2" xfId="26493" xr:uid="{00000000-0005-0000-0000-000082670000}"/>
    <cellStyle name="Total 9 2 5 5 3" xfId="26494" xr:uid="{00000000-0005-0000-0000-000083670000}"/>
    <cellStyle name="Total 9 2 5 5 3 2" xfId="26495" xr:uid="{00000000-0005-0000-0000-000084670000}"/>
    <cellStyle name="Total 9 2 5 5 4" xfId="26496" xr:uid="{00000000-0005-0000-0000-000085670000}"/>
    <cellStyle name="Total 9 2 5 5 4 2" xfId="26497" xr:uid="{00000000-0005-0000-0000-000086670000}"/>
    <cellStyle name="Total 9 2 5 5 5" xfId="26498" xr:uid="{00000000-0005-0000-0000-000087670000}"/>
    <cellStyle name="Total 9 2 5 5 5 2" xfId="26499" xr:uid="{00000000-0005-0000-0000-000088670000}"/>
    <cellStyle name="Total 9 2 5 5 6" xfId="26500" xr:uid="{00000000-0005-0000-0000-000089670000}"/>
    <cellStyle name="Total 9 2 5 5 6 2" xfId="26501" xr:uid="{00000000-0005-0000-0000-00008A670000}"/>
    <cellStyle name="Total 9 2 5 5 7" xfId="26502" xr:uid="{00000000-0005-0000-0000-00008B670000}"/>
    <cellStyle name="Total 9 2 5 5 7 2" xfId="26503" xr:uid="{00000000-0005-0000-0000-00008C670000}"/>
    <cellStyle name="Total 9 2 5 5 8" xfId="26504" xr:uid="{00000000-0005-0000-0000-00008D670000}"/>
    <cellStyle name="Total 9 2 5 5 8 2" xfId="26505" xr:uid="{00000000-0005-0000-0000-00008E670000}"/>
    <cellStyle name="Total 9 2 5 5 9" xfId="26506" xr:uid="{00000000-0005-0000-0000-00008F670000}"/>
    <cellStyle name="Total 9 2 5 5 9 2" xfId="26507" xr:uid="{00000000-0005-0000-0000-000090670000}"/>
    <cellStyle name="Total 9 2 5 6" xfId="26508" xr:uid="{00000000-0005-0000-0000-000091670000}"/>
    <cellStyle name="Total 9 2 5 6 2" xfId="26509" xr:uid="{00000000-0005-0000-0000-000092670000}"/>
    <cellStyle name="Total 9 2 5 7" xfId="26510" xr:uid="{00000000-0005-0000-0000-000093670000}"/>
    <cellStyle name="Total 9 2 5 7 2" xfId="26511" xr:uid="{00000000-0005-0000-0000-000094670000}"/>
    <cellStyle name="Total 9 2 5 8" xfId="26512" xr:uid="{00000000-0005-0000-0000-000095670000}"/>
    <cellStyle name="Total 9 2 5 8 2" xfId="26513" xr:uid="{00000000-0005-0000-0000-000096670000}"/>
    <cellStyle name="Total 9 2 5 9" xfId="26514" xr:uid="{00000000-0005-0000-0000-000097670000}"/>
    <cellStyle name="Total 9 2 5 9 2" xfId="26515" xr:uid="{00000000-0005-0000-0000-000098670000}"/>
    <cellStyle name="Total 9 2 6" xfId="26516" xr:uid="{00000000-0005-0000-0000-000099670000}"/>
    <cellStyle name="Total 9 2 6 10" xfId="26517" xr:uid="{00000000-0005-0000-0000-00009A670000}"/>
    <cellStyle name="Total 9 2 6 10 2" xfId="26518" xr:uid="{00000000-0005-0000-0000-00009B670000}"/>
    <cellStyle name="Total 9 2 6 11" xfId="26519" xr:uid="{00000000-0005-0000-0000-00009C670000}"/>
    <cellStyle name="Total 9 2 6 11 2" xfId="26520" xr:uid="{00000000-0005-0000-0000-00009D670000}"/>
    <cellStyle name="Total 9 2 6 12" xfId="26521" xr:uid="{00000000-0005-0000-0000-00009E670000}"/>
    <cellStyle name="Total 9 2 6 12 2" xfId="26522" xr:uid="{00000000-0005-0000-0000-00009F670000}"/>
    <cellStyle name="Total 9 2 6 13" xfId="26523" xr:uid="{00000000-0005-0000-0000-0000A0670000}"/>
    <cellStyle name="Total 9 2 6 13 2" xfId="26524" xr:uid="{00000000-0005-0000-0000-0000A1670000}"/>
    <cellStyle name="Total 9 2 6 14" xfId="26525" xr:uid="{00000000-0005-0000-0000-0000A2670000}"/>
    <cellStyle name="Total 9 2 6 14 2" xfId="26526" xr:uid="{00000000-0005-0000-0000-0000A3670000}"/>
    <cellStyle name="Total 9 2 6 15" xfId="26527" xr:uid="{00000000-0005-0000-0000-0000A4670000}"/>
    <cellStyle name="Total 9 2 6 15 2" xfId="26528" xr:uid="{00000000-0005-0000-0000-0000A5670000}"/>
    <cellStyle name="Total 9 2 6 16" xfId="26529" xr:uid="{00000000-0005-0000-0000-0000A6670000}"/>
    <cellStyle name="Total 9 2 6 16 2" xfId="26530" xr:uid="{00000000-0005-0000-0000-0000A7670000}"/>
    <cellStyle name="Total 9 2 6 17" xfId="26531" xr:uid="{00000000-0005-0000-0000-0000A8670000}"/>
    <cellStyle name="Total 9 2 6 17 2" xfId="26532" xr:uid="{00000000-0005-0000-0000-0000A9670000}"/>
    <cellStyle name="Total 9 2 6 18" xfId="26533" xr:uid="{00000000-0005-0000-0000-0000AA670000}"/>
    <cellStyle name="Total 9 2 6 18 2" xfId="26534" xr:uid="{00000000-0005-0000-0000-0000AB670000}"/>
    <cellStyle name="Total 9 2 6 19" xfId="26535" xr:uid="{00000000-0005-0000-0000-0000AC670000}"/>
    <cellStyle name="Total 9 2 6 2" xfId="26536" xr:uid="{00000000-0005-0000-0000-0000AD670000}"/>
    <cellStyle name="Total 9 2 6 2 10" xfId="26537" xr:uid="{00000000-0005-0000-0000-0000AE670000}"/>
    <cellStyle name="Total 9 2 6 2 10 2" xfId="26538" xr:uid="{00000000-0005-0000-0000-0000AF670000}"/>
    <cellStyle name="Total 9 2 6 2 11" xfId="26539" xr:uid="{00000000-0005-0000-0000-0000B0670000}"/>
    <cellStyle name="Total 9 2 6 2 11 2" xfId="26540" xr:uid="{00000000-0005-0000-0000-0000B1670000}"/>
    <cellStyle name="Total 9 2 6 2 12" xfId="26541" xr:uid="{00000000-0005-0000-0000-0000B2670000}"/>
    <cellStyle name="Total 9 2 6 2 12 2" xfId="26542" xr:uid="{00000000-0005-0000-0000-0000B3670000}"/>
    <cellStyle name="Total 9 2 6 2 13" xfId="26543" xr:uid="{00000000-0005-0000-0000-0000B4670000}"/>
    <cellStyle name="Total 9 2 6 2 13 2" xfId="26544" xr:uid="{00000000-0005-0000-0000-0000B5670000}"/>
    <cellStyle name="Total 9 2 6 2 14" xfId="26545" xr:uid="{00000000-0005-0000-0000-0000B6670000}"/>
    <cellStyle name="Total 9 2 6 2 14 2" xfId="26546" xr:uid="{00000000-0005-0000-0000-0000B7670000}"/>
    <cellStyle name="Total 9 2 6 2 15" xfId="26547" xr:uid="{00000000-0005-0000-0000-0000B8670000}"/>
    <cellStyle name="Total 9 2 6 2 15 2" xfId="26548" xr:uid="{00000000-0005-0000-0000-0000B9670000}"/>
    <cellStyle name="Total 9 2 6 2 16" xfId="26549" xr:uid="{00000000-0005-0000-0000-0000BA670000}"/>
    <cellStyle name="Total 9 2 6 2 16 2" xfId="26550" xr:uid="{00000000-0005-0000-0000-0000BB670000}"/>
    <cellStyle name="Total 9 2 6 2 17" xfId="26551" xr:uid="{00000000-0005-0000-0000-0000BC670000}"/>
    <cellStyle name="Total 9 2 6 2 17 2" xfId="26552" xr:uid="{00000000-0005-0000-0000-0000BD670000}"/>
    <cellStyle name="Total 9 2 6 2 18" xfId="26553" xr:uid="{00000000-0005-0000-0000-0000BE670000}"/>
    <cellStyle name="Total 9 2 6 2 2" xfId="26554" xr:uid="{00000000-0005-0000-0000-0000BF670000}"/>
    <cellStyle name="Total 9 2 6 2 2 2" xfId="26555" xr:uid="{00000000-0005-0000-0000-0000C0670000}"/>
    <cellStyle name="Total 9 2 6 2 3" xfId="26556" xr:uid="{00000000-0005-0000-0000-0000C1670000}"/>
    <cellStyle name="Total 9 2 6 2 3 2" xfId="26557" xr:uid="{00000000-0005-0000-0000-0000C2670000}"/>
    <cellStyle name="Total 9 2 6 2 4" xfId="26558" xr:uid="{00000000-0005-0000-0000-0000C3670000}"/>
    <cellStyle name="Total 9 2 6 2 4 2" xfId="26559" xr:uid="{00000000-0005-0000-0000-0000C4670000}"/>
    <cellStyle name="Total 9 2 6 2 5" xfId="26560" xr:uid="{00000000-0005-0000-0000-0000C5670000}"/>
    <cellStyle name="Total 9 2 6 2 5 2" xfId="26561" xr:uid="{00000000-0005-0000-0000-0000C6670000}"/>
    <cellStyle name="Total 9 2 6 2 6" xfId="26562" xr:uid="{00000000-0005-0000-0000-0000C7670000}"/>
    <cellStyle name="Total 9 2 6 2 6 2" xfId="26563" xr:uid="{00000000-0005-0000-0000-0000C8670000}"/>
    <cellStyle name="Total 9 2 6 2 7" xfId="26564" xr:uid="{00000000-0005-0000-0000-0000C9670000}"/>
    <cellStyle name="Total 9 2 6 2 7 2" xfId="26565" xr:uid="{00000000-0005-0000-0000-0000CA670000}"/>
    <cellStyle name="Total 9 2 6 2 8" xfId="26566" xr:uid="{00000000-0005-0000-0000-0000CB670000}"/>
    <cellStyle name="Total 9 2 6 2 8 2" xfId="26567" xr:uid="{00000000-0005-0000-0000-0000CC670000}"/>
    <cellStyle name="Total 9 2 6 2 9" xfId="26568" xr:uid="{00000000-0005-0000-0000-0000CD670000}"/>
    <cellStyle name="Total 9 2 6 2 9 2" xfId="26569" xr:uid="{00000000-0005-0000-0000-0000CE670000}"/>
    <cellStyle name="Total 9 2 6 3" xfId="26570" xr:uid="{00000000-0005-0000-0000-0000CF670000}"/>
    <cellStyle name="Total 9 2 6 3 10" xfId="26571" xr:uid="{00000000-0005-0000-0000-0000D0670000}"/>
    <cellStyle name="Total 9 2 6 3 10 2" xfId="26572" xr:uid="{00000000-0005-0000-0000-0000D1670000}"/>
    <cellStyle name="Total 9 2 6 3 11" xfId="26573" xr:uid="{00000000-0005-0000-0000-0000D2670000}"/>
    <cellStyle name="Total 9 2 6 3 11 2" xfId="26574" xr:uid="{00000000-0005-0000-0000-0000D3670000}"/>
    <cellStyle name="Total 9 2 6 3 12" xfId="26575" xr:uid="{00000000-0005-0000-0000-0000D4670000}"/>
    <cellStyle name="Total 9 2 6 3 12 2" xfId="26576" xr:uid="{00000000-0005-0000-0000-0000D5670000}"/>
    <cellStyle name="Total 9 2 6 3 13" xfId="26577" xr:uid="{00000000-0005-0000-0000-0000D6670000}"/>
    <cellStyle name="Total 9 2 6 3 13 2" xfId="26578" xr:uid="{00000000-0005-0000-0000-0000D7670000}"/>
    <cellStyle name="Total 9 2 6 3 14" xfId="26579" xr:uid="{00000000-0005-0000-0000-0000D8670000}"/>
    <cellStyle name="Total 9 2 6 3 14 2" xfId="26580" xr:uid="{00000000-0005-0000-0000-0000D9670000}"/>
    <cellStyle name="Total 9 2 6 3 15" xfId="26581" xr:uid="{00000000-0005-0000-0000-0000DA670000}"/>
    <cellStyle name="Total 9 2 6 3 15 2" xfId="26582" xr:uid="{00000000-0005-0000-0000-0000DB670000}"/>
    <cellStyle name="Total 9 2 6 3 16" xfId="26583" xr:uid="{00000000-0005-0000-0000-0000DC670000}"/>
    <cellStyle name="Total 9 2 6 3 2" xfId="26584" xr:uid="{00000000-0005-0000-0000-0000DD670000}"/>
    <cellStyle name="Total 9 2 6 3 2 2" xfId="26585" xr:uid="{00000000-0005-0000-0000-0000DE670000}"/>
    <cellStyle name="Total 9 2 6 3 3" xfId="26586" xr:uid="{00000000-0005-0000-0000-0000DF670000}"/>
    <cellStyle name="Total 9 2 6 3 3 2" xfId="26587" xr:uid="{00000000-0005-0000-0000-0000E0670000}"/>
    <cellStyle name="Total 9 2 6 3 4" xfId="26588" xr:uid="{00000000-0005-0000-0000-0000E1670000}"/>
    <cellStyle name="Total 9 2 6 3 4 2" xfId="26589" xr:uid="{00000000-0005-0000-0000-0000E2670000}"/>
    <cellStyle name="Total 9 2 6 3 5" xfId="26590" xr:uid="{00000000-0005-0000-0000-0000E3670000}"/>
    <cellStyle name="Total 9 2 6 3 5 2" xfId="26591" xr:uid="{00000000-0005-0000-0000-0000E4670000}"/>
    <cellStyle name="Total 9 2 6 3 6" xfId="26592" xr:uid="{00000000-0005-0000-0000-0000E5670000}"/>
    <cellStyle name="Total 9 2 6 3 6 2" xfId="26593" xr:uid="{00000000-0005-0000-0000-0000E6670000}"/>
    <cellStyle name="Total 9 2 6 3 7" xfId="26594" xr:uid="{00000000-0005-0000-0000-0000E7670000}"/>
    <cellStyle name="Total 9 2 6 3 7 2" xfId="26595" xr:uid="{00000000-0005-0000-0000-0000E8670000}"/>
    <cellStyle name="Total 9 2 6 3 8" xfId="26596" xr:uid="{00000000-0005-0000-0000-0000E9670000}"/>
    <cellStyle name="Total 9 2 6 3 8 2" xfId="26597" xr:uid="{00000000-0005-0000-0000-0000EA670000}"/>
    <cellStyle name="Total 9 2 6 3 9" xfId="26598" xr:uid="{00000000-0005-0000-0000-0000EB670000}"/>
    <cellStyle name="Total 9 2 6 3 9 2" xfId="26599" xr:uid="{00000000-0005-0000-0000-0000EC670000}"/>
    <cellStyle name="Total 9 2 6 4" xfId="26600" xr:uid="{00000000-0005-0000-0000-0000ED670000}"/>
    <cellStyle name="Total 9 2 6 4 10" xfId="26601" xr:uid="{00000000-0005-0000-0000-0000EE670000}"/>
    <cellStyle name="Total 9 2 6 4 10 2" xfId="26602" xr:uid="{00000000-0005-0000-0000-0000EF670000}"/>
    <cellStyle name="Total 9 2 6 4 11" xfId="26603" xr:uid="{00000000-0005-0000-0000-0000F0670000}"/>
    <cellStyle name="Total 9 2 6 4 11 2" xfId="26604" xr:uid="{00000000-0005-0000-0000-0000F1670000}"/>
    <cellStyle name="Total 9 2 6 4 12" xfId="26605" xr:uid="{00000000-0005-0000-0000-0000F2670000}"/>
    <cellStyle name="Total 9 2 6 4 12 2" xfId="26606" xr:uid="{00000000-0005-0000-0000-0000F3670000}"/>
    <cellStyle name="Total 9 2 6 4 13" xfId="26607" xr:uid="{00000000-0005-0000-0000-0000F4670000}"/>
    <cellStyle name="Total 9 2 6 4 13 2" xfId="26608" xr:uid="{00000000-0005-0000-0000-0000F5670000}"/>
    <cellStyle name="Total 9 2 6 4 14" xfId="26609" xr:uid="{00000000-0005-0000-0000-0000F6670000}"/>
    <cellStyle name="Total 9 2 6 4 14 2" xfId="26610" xr:uid="{00000000-0005-0000-0000-0000F7670000}"/>
    <cellStyle name="Total 9 2 6 4 15" xfId="26611" xr:uid="{00000000-0005-0000-0000-0000F8670000}"/>
    <cellStyle name="Total 9 2 6 4 15 2" xfId="26612" xr:uid="{00000000-0005-0000-0000-0000F9670000}"/>
    <cellStyle name="Total 9 2 6 4 16" xfId="26613" xr:uid="{00000000-0005-0000-0000-0000FA670000}"/>
    <cellStyle name="Total 9 2 6 4 2" xfId="26614" xr:uid="{00000000-0005-0000-0000-0000FB670000}"/>
    <cellStyle name="Total 9 2 6 4 2 2" xfId="26615" xr:uid="{00000000-0005-0000-0000-0000FC670000}"/>
    <cellStyle name="Total 9 2 6 4 3" xfId="26616" xr:uid="{00000000-0005-0000-0000-0000FD670000}"/>
    <cellStyle name="Total 9 2 6 4 3 2" xfId="26617" xr:uid="{00000000-0005-0000-0000-0000FE670000}"/>
    <cellStyle name="Total 9 2 6 4 4" xfId="26618" xr:uid="{00000000-0005-0000-0000-0000FF670000}"/>
    <cellStyle name="Total 9 2 6 4 4 2" xfId="26619" xr:uid="{00000000-0005-0000-0000-000000680000}"/>
    <cellStyle name="Total 9 2 6 4 5" xfId="26620" xr:uid="{00000000-0005-0000-0000-000001680000}"/>
    <cellStyle name="Total 9 2 6 4 5 2" xfId="26621" xr:uid="{00000000-0005-0000-0000-000002680000}"/>
    <cellStyle name="Total 9 2 6 4 6" xfId="26622" xr:uid="{00000000-0005-0000-0000-000003680000}"/>
    <cellStyle name="Total 9 2 6 4 6 2" xfId="26623" xr:uid="{00000000-0005-0000-0000-000004680000}"/>
    <cellStyle name="Total 9 2 6 4 7" xfId="26624" xr:uid="{00000000-0005-0000-0000-000005680000}"/>
    <cellStyle name="Total 9 2 6 4 7 2" xfId="26625" xr:uid="{00000000-0005-0000-0000-000006680000}"/>
    <cellStyle name="Total 9 2 6 4 8" xfId="26626" xr:uid="{00000000-0005-0000-0000-000007680000}"/>
    <cellStyle name="Total 9 2 6 4 8 2" xfId="26627" xr:uid="{00000000-0005-0000-0000-000008680000}"/>
    <cellStyle name="Total 9 2 6 4 9" xfId="26628" xr:uid="{00000000-0005-0000-0000-000009680000}"/>
    <cellStyle name="Total 9 2 6 4 9 2" xfId="26629" xr:uid="{00000000-0005-0000-0000-00000A680000}"/>
    <cellStyle name="Total 9 2 6 5" xfId="26630" xr:uid="{00000000-0005-0000-0000-00000B680000}"/>
    <cellStyle name="Total 9 2 6 5 10" xfId="26631" xr:uid="{00000000-0005-0000-0000-00000C680000}"/>
    <cellStyle name="Total 9 2 6 5 10 2" xfId="26632" xr:uid="{00000000-0005-0000-0000-00000D680000}"/>
    <cellStyle name="Total 9 2 6 5 11" xfId="26633" xr:uid="{00000000-0005-0000-0000-00000E680000}"/>
    <cellStyle name="Total 9 2 6 5 11 2" xfId="26634" xr:uid="{00000000-0005-0000-0000-00000F680000}"/>
    <cellStyle name="Total 9 2 6 5 12" xfId="26635" xr:uid="{00000000-0005-0000-0000-000010680000}"/>
    <cellStyle name="Total 9 2 6 5 12 2" xfId="26636" xr:uid="{00000000-0005-0000-0000-000011680000}"/>
    <cellStyle name="Total 9 2 6 5 13" xfId="26637" xr:uid="{00000000-0005-0000-0000-000012680000}"/>
    <cellStyle name="Total 9 2 6 5 13 2" xfId="26638" xr:uid="{00000000-0005-0000-0000-000013680000}"/>
    <cellStyle name="Total 9 2 6 5 14" xfId="26639" xr:uid="{00000000-0005-0000-0000-000014680000}"/>
    <cellStyle name="Total 9 2 6 5 14 2" xfId="26640" xr:uid="{00000000-0005-0000-0000-000015680000}"/>
    <cellStyle name="Total 9 2 6 5 15" xfId="26641" xr:uid="{00000000-0005-0000-0000-000016680000}"/>
    <cellStyle name="Total 9 2 6 5 2" xfId="26642" xr:uid="{00000000-0005-0000-0000-000017680000}"/>
    <cellStyle name="Total 9 2 6 5 2 2" xfId="26643" xr:uid="{00000000-0005-0000-0000-000018680000}"/>
    <cellStyle name="Total 9 2 6 5 3" xfId="26644" xr:uid="{00000000-0005-0000-0000-000019680000}"/>
    <cellStyle name="Total 9 2 6 5 3 2" xfId="26645" xr:uid="{00000000-0005-0000-0000-00001A680000}"/>
    <cellStyle name="Total 9 2 6 5 4" xfId="26646" xr:uid="{00000000-0005-0000-0000-00001B680000}"/>
    <cellStyle name="Total 9 2 6 5 4 2" xfId="26647" xr:uid="{00000000-0005-0000-0000-00001C680000}"/>
    <cellStyle name="Total 9 2 6 5 5" xfId="26648" xr:uid="{00000000-0005-0000-0000-00001D680000}"/>
    <cellStyle name="Total 9 2 6 5 5 2" xfId="26649" xr:uid="{00000000-0005-0000-0000-00001E680000}"/>
    <cellStyle name="Total 9 2 6 5 6" xfId="26650" xr:uid="{00000000-0005-0000-0000-00001F680000}"/>
    <cellStyle name="Total 9 2 6 5 6 2" xfId="26651" xr:uid="{00000000-0005-0000-0000-000020680000}"/>
    <cellStyle name="Total 9 2 6 5 7" xfId="26652" xr:uid="{00000000-0005-0000-0000-000021680000}"/>
    <cellStyle name="Total 9 2 6 5 7 2" xfId="26653" xr:uid="{00000000-0005-0000-0000-000022680000}"/>
    <cellStyle name="Total 9 2 6 5 8" xfId="26654" xr:uid="{00000000-0005-0000-0000-000023680000}"/>
    <cellStyle name="Total 9 2 6 5 8 2" xfId="26655" xr:uid="{00000000-0005-0000-0000-000024680000}"/>
    <cellStyle name="Total 9 2 6 5 9" xfId="26656" xr:uid="{00000000-0005-0000-0000-000025680000}"/>
    <cellStyle name="Total 9 2 6 5 9 2" xfId="26657" xr:uid="{00000000-0005-0000-0000-000026680000}"/>
    <cellStyle name="Total 9 2 6 6" xfId="26658" xr:uid="{00000000-0005-0000-0000-000027680000}"/>
    <cellStyle name="Total 9 2 6 6 2" xfId="26659" xr:uid="{00000000-0005-0000-0000-000028680000}"/>
    <cellStyle name="Total 9 2 6 7" xfId="26660" xr:uid="{00000000-0005-0000-0000-000029680000}"/>
    <cellStyle name="Total 9 2 6 7 2" xfId="26661" xr:uid="{00000000-0005-0000-0000-00002A680000}"/>
    <cellStyle name="Total 9 2 6 8" xfId="26662" xr:uid="{00000000-0005-0000-0000-00002B680000}"/>
    <cellStyle name="Total 9 2 6 8 2" xfId="26663" xr:uid="{00000000-0005-0000-0000-00002C680000}"/>
    <cellStyle name="Total 9 2 6 9" xfId="26664" xr:uid="{00000000-0005-0000-0000-00002D680000}"/>
    <cellStyle name="Total 9 2 6 9 2" xfId="26665" xr:uid="{00000000-0005-0000-0000-00002E680000}"/>
    <cellStyle name="Total 9 2 7" xfId="26666" xr:uid="{00000000-0005-0000-0000-00002F680000}"/>
    <cellStyle name="Total 9 2 7 10" xfId="26667" xr:uid="{00000000-0005-0000-0000-000030680000}"/>
    <cellStyle name="Total 9 2 7 10 2" xfId="26668" xr:uid="{00000000-0005-0000-0000-000031680000}"/>
    <cellStyle name="Total 9 2 7 11" xfId="26669" xr:uid="{00000000-0005-0000-0000-000032680000}"/>
    <cellStyle name="Total 9 2 7 11 2" xfId="26670" xr:uid="{00000000-0005-0000-0000-000033680000}"/>
    <cellStyle name="Total 9 2 7 12" xfId="26671" xr:uid="{00000000-0005-0000-0000-000034680000}"/>
    <cellStyle name="Total 9 2 7 12 2" xfId="26672" xr:uid="{00000000-0005-0000-0000-000035680000}"/>
    <cellStyle name="Total 9 2 7 13" xfId="26673" xr:uid="{00000000-0005-0000-0000-000036680000}"/>
    <cellStyle name="Total 9 2 7 13 2" xfId="26674" xr:uid="{00000000-0005-0000-0000-000037680000}"/>
    <cellStyle name="Total 9 2 7 14" xfId="26675" xr:uid="{00000000-0005-0000-0000-000038680000}"/>
    <cellStyle name="Total 9 2 7 14 2" xfId="26676" xr:uid="{00000000-0005-0000-0000-000039680000}"/>
    <cellStyle name="Total 9 2 7 15" xfId="26677" xr:uid="{00000000-0005-0000-0000-00003A680000}"/>
    <cellStyle name="Total 9 2 7 15 2" xfId="26678" xr:uid="{00000000-0005-0000-0000-00003B680000}"/>
    <cellStyle name="Total 9 2 7 16" xfId="26679" xr:uid="{00000000-0005-0000-0000-00003C680000}"/>
    <cellStyle name="Total 9 2 7 16 2" xfId="26680" xr:uid="{00000000-0005-0000-0000-00003D680000}"/>
    <cellStyle name="Total 9 2 7 17" xfId="26681" xr:uid="{00000000-0005-0000-0000-00003E680000}"/>
    <cellStyle name="Total 9 2 7 17 2" xfId="26682" xr:uid="{00000000-0005-0000-0000-00003F680000}"/>
    <cellStyle name="Total 9 2 7 18" xfId="26683" xr:uid="{00000000-0005-0000-0000-000040680000}"/>
    <cellStyle name="Total 9 2 7 2" xfId="26684" xr:uid="{00000000-0005-0000-0000-000041680000}"/>
    <cellStyle name="Total 9 2 7 2 10" xfId="26685" xr:uid="{00000000-0005-0000-0000-000042680000}"/>
    <cellStyle name="Total 9 2 7 2 10 2" xfId="26686" xr:uid="{00000000-0005-0000-0000-000043680000}"/>
    <cellStyle name="Total 9 2 7 2 11" xfId="26687" xr:uid="{00000000-0005-0000-0000-000044680000}"/>
    <cellStyle name="Total 9 2 7 2 11 2" xfId="26688" xr:uid="{00000000-0005-0000-0000-000045680000}"/>
    <cellStyle name="Total 9 2 7 2 12" xfId="26689" xr:uid="{00000000-0005-0000-0000-000046680000}"/>
    <cellStyle name="Total 9 2 7 2 12 2" xfId="26690" xr:uid="{00000000-0005-0000-0000-000047680000}"/>
    <cellStyle name="Total 9 2 7 2 13" xfId="26691" xr:uid="{00000000-0005-0000-0000-000048680000}"/>
    <cellStyle name="Total 9 2 7 2 13 2" xfId="26692" xr:uid="{00000000-0005-0000-0000-000049680000}"/>
    <cellStyle name="Total 9 2 7 2 14" xfId="26693" xr:uid="{00000000-0005-0000-0000-00004A680000}"/>
    <cellStyle name="Total 9 2 7 2 14 2" xfId="26694" xr:uid="{00000000-0005-0000-0000-00004B680000}"/>
    <cellStyle name="Total 9 2 7 2 15" xfId="26695" xr:uid="{00000000-0005-0000-0000-00004C680000}"/>
    <cellStyle name="Total 9 2 7 2 15 2" xfId="26696" xr:uid="{00000000-0005-0000-0000-00004D680000}"/>
    <cellStyle name="Total 9 2 7 2 16" xfId="26697" xr:uid="{00000000-0005-0000-0000-00004E680000}"/>
    <cellStyle name="Total 9 2 7 2 16 2" xfId="26698" xr:uid="{00000000-0005-0000-0000-00004F680000}"/>
    <cellStyle name="Total 9 2 7 2 17" xfId="26699" xr:uid="{00000000-0005-0000-0000-000050680000}"/>
    <cellStyle name="Total 9 2 7 2 17 2" xfId="26700" xr:uid="{00000000-0005-0000-0000-000051680000}"/>
    <cellStyle name="Total 9 2 7 2 18" xfId="26701" xr:uid="{00000000-0005-0000-0000-000052680000}"/>
    <cellStyle name="Total 9 2 7 2 2" xfId="26702" xr:uid="{00000000-0005-0000-0000-000053680000}"/>
    <cellStyle name="Total 9 2 7 2 2 2" xfId="26703" xr:uid="{00000000-0005-0000-0000-000054680000}"/>
    <cellStyle name="Total 9 2 7 2 3" xfId="26704" xr:uid="{00000000-0005-0000-0000-000055680000}"/>
    <cellStyle name="Total 9 2 7 2 3 2" xfId="26705" xr:uid="{00000000-0005-0000-0000-000056680000}"/>
    <cellStyle name="Total 9 2 7 2 4" xfId="26706" xr:uid="{00000000-0005-0000-0000-000057680000}"/>
    <cellStyle name="Total 9 2 7 2 4 2" xfId="26707" xr:uid="{00000000-0005-0000-0000-000058680000}"/>
    <cellStyle name="Total 9 2 7 2 5" xfId="26708" xr:uid="{00000000-0005-0000-0000-000059680000}"/>
    <cellStyle name="Total 9 2 7 2 5 2" xfId="26709" xr:uid="{00000000-0005-0000-0000-00005A680000}"/>
    <cellStyle name="Total 9 2 7 2 6" xfId="26710" xr:uid="{00000000-0005-0000-0000-00005B680000}"/>
    <cellStyle name="Total 9 2 7 2 6 2" xfId="26711" xr:uid="{00000000-0005-0000-0000-00005C680000}"/>
    <cellStyle name="Total 9 2 7 2 7" xfId="26712" xr:uid="{00000000-0005-0000-0000-00005D680000}"/>
    <cellStyle name="Total 9 2 7 2 7 2" xfId="26713" xr:uid="{00000000-0005-0000-0000-00005E680000}"/>
    <cellStyle name="Total 9 2 7 2 8" xfId="26714" xr:uid="{00000000-0005-0000-0000-00005F680000}"/>
    <cellStyle name="Total 9 2 7 2 8 2" xfId="26715" xr:uid="{00000000-0005-0000-0000-000060680000}"/>
    <cellStyle name="Total 9 2 7 2 9" xfId="26716" xr:uid="{00000000-0005-0000-0000-000061680000}"/>
    <cellStyle name="Total 9 2 7 2 9 2" xfId="26717" xr:uid="{00000000-0005-0000-0000-000062680000}"/>
    <cellStyle name="Total 9 2 7 3" xfId="26718" xr:uid="{00000000-0005-0000-0000-000063680000}"/>
    <cellStyle name="Total 9 2 7 3 10" xfId="26719" xr:uid="{00000000-0005-0000-0000-000064680000}"/>
    <cellStyle name="Total 9 2 7 3 10 2" xfId="26720" xr:uid="{00000000-0005-0000-0000-000065680000}"/>
    <cellStyle name="Total 9 2 7 3 11" xfId="26721" xr:uid="{00000000-0005-0000-0000-000066680000}"/>
    <cellStyle name="Total 9 2 7 3 11 2" xfId="26722" xr:uid="{00000000-0005-0000-0000-000067680000}"/>
    <cellStyle name="Total 9 2 7 3 12" xfId="26723" xr:uid="{00000000-0005-0000-0000-000068680000}"/>
    <cellStyle name="Total 9 2 7 3 12 2" xfId="26724" xr:uid="{00000000-0005-0000-0000-000069680000}"/>
    <cellStyle name="Total 9 2 7 3 13" xfId="26725" xr:uid="{00000000-0005-0000-0000-00006A680000}"/>
    <cellStyle name="Total 9 2 7 3 13 2" xfId="26726" xr:uid="{00000000-0005-0000-0000-00006B680000}"/>
    <cellStyle name="Total 9 2 7 3 14" xfId="26727" xr:uid="{00000000-0005-0000-0000-00006C680000}"/>
    <cellStyle name="Total 9 2 7 3 14 2" xfId="26728" xr:uid="{00000000-0005-0000-0000-00006D680000}"/>
    <cellStyle name="Total 9 2 7 3 15" xfId="26729" xr:uid="{00000000-0005-0000-0000-00006E680000}"/>
    <cellStyle name="Total 9 2 7 3 15 2" xfId="26730" xr:uid="{00000000-0005-0000-0000-00006F680000}"/>
    <cellStyle name="Total 9 2 7 3 16" xfId="26731" xr:uid="{00000000-0005-0000-0000-000070680000}"/>
    <cellStyle name="Total 9 2 7 3 2" xfId="26732" xr:uid="{00000000-0005-0000-0000-000071680000}"/>
    <cellStyle name="Total 9 2 7 3 2 2" xfId="26733" xr:uid="{00000000-0005-0000-0000-000072680000}"/>
    <cellStyle name="Total 9 2 7 3 3" xfId="26734" xr:uid="{00000000-0005-0000-0000-000073680000}"/>
    <cellStyle name="Total 9 2 7 3 3 2" xfId="26735" xr:uid="{00000000-0005-0000-0000-000074680000}"/>
    <cellStyle name="Total 9 2 7 3 4" xfId="26736" xr:uid="{00000000-0005-0000-0000-000075680000}"/>
    <cellStyle name="Total 9 2 7 3 4 2" xfId="26737" xr:uid="{00000000-0005-0000-0000-000076680000}"/>
    <cellStyle name="Total 9 2 7 3 5" xfId="26738" xr:uid="{00000000-0005-0000-0000-000077680000}"/>
    <cellStyle name="Total 9 2 7 3 5 2" xfId="26739" xr:uid="{00000000-0005-0000-0000-000078680000}"/>
    <cellStyle name="Total 9 2 7 3 6" xfId="26740" xr:uid="{00000000-0005-0000-0000-000079680000}"/>
    <cellStyle name="Total 9 2 7 3 6 2" xfId="26741" xr:uid="{00000000-0005-0000-0000-00007A680000}"/>
    <cellStyle name="Total 9 2 7 3 7" xfId="26742" xr:uid="{00000000-0005-0000-0000-00007B680000}"/>
    <cellStyle name="Total 9 2 7 3 7 2" xfId="26743" xr:uid="{00000000-0005-0000-0000-00007C680000}"/>
    <cellStyle name="Total 9 2 7 3 8" xfId="26744" xr:uid="{00000000-0005-0000-0000-00007D680000}"/>
    <cellStyle name="Total 9 2 7 3 8 2" xfId="26745" xr:uid="{00000000-0005-0000-0000-00007E680000}"/>
    <cellStyle name="Total 9 2 7 3 9" xfId="26746" xr:uid="{00000000-0005-0000-0000-00007F680000}"/>
    <cellStyle name="Total 9 2 7 3 9 2" xfId="26747" xr:uid="{00000000-0005-0000-0000-000080680000}"/>
    <cellStyle name="Total 9 2 7 4" xfId="26748" xr:uid="{00000000-0005-0000-0000-000081680000}"/>
    <cellStyle name="Total 9 2 7 4 10" xfId="26749" xr:uid="{00000000-0005-0000-0000-000082680000}"/>
    <cellStyle name="Total 9 2 7 4 10 2" xfId="26750" xr:uid="{00000000-0005-0000-0000-000083680000}"/>
    <cellStyle name="Total 9 2 7 4 11" xfId="26751" xr:uid="{00000000-0005-0000-0000-000084680000}"/>
    <cellStyle name="Total 9 2 7 4 11 2" xfId="26752" xr:uid="{00000000-0005-0000-0000-000085680000}"/>
    <cellStyle name="Total 9 2 7 4 12" xfId="26753" xr:uid="{00000000-0005-0000-0000-000086680000}"/>
    <cellStyle name="Total 9 2 7 4 12 2" xfId="26754" xr:uid="{00000000-0005-0000-0000-000087680000}"/>
    <cellStyle name="Total 9 2 7 4 13" xfId="26755" xr:uid="{00000000-0005-0000-0000-000088680000}"/>
    <cellStyle name="Total 9 2 7 4 13 2" xfId="26756" xr:uid="{00000000-0005-0000-0000-000089680000}"/>
    <cellStyle name="Total 9 2 7 4 14" xfId="26757" xr:uid="{00000000-0005-0000-0000-00008A680000}"/>
    <cellStyle name="Total 9 2 7 4 14 2" xfId="26758" xr:uid="{00000000-0005-0000-0000-00008B680000}"/>
    <cellStyle name="Total 9 2 7 4 15" xfId="26759" xr:uid="{00000000-0005-0000-0000-00008C680000}"/>
    <cellStyle name="Total 9 2 7 4 15 2" xfId="26760" xr:uid="{00000000-0005-0000-0000-00008D680000}"/>
    <cellStyle name="Total 9 2 7 4 16" xfId="26761" xr:uid="{00000000-0005-0000-0000-00008E680000}"/>
    <cellStyle name="Total 9 2 7 4 2" xfId="26762" xr:uid="{00000000-0005-0000-0000-00008F680000}"/>
    <cellStyle name="Total 9 2 7 4 2 2" xfId="26763" xr:uid="{00000000-0005-0000-0000-000090680000}"/>
    <cellStyle name="Total 9 2 7 4 3" xfId="26764" xr:uid="{00000000-0005-0000-0000-000091680000}"/>
    <cellStyle name="Total 9 2 7 4 3 2" xfId="26765" xr:uid="{00000000-0005-0000-0000-000092680000}"/>
    <cellStyle name="Total 9 2 7 4 4" xfId="26766" xr:uid="{00000000-0005-0000-0000-000093680000}"/>
    <cellStyle name="Total 9 2 7 4 4 2" xfId="26767" xr:uid="{00000000-0005-0000-0000-000094680000}"/>
    <cellStyle name="Total 9 2 7 4 5" xfId="26768" xr:uid="{00000000-0005-0000-0000-000095680000}"/>
    <cellStyle name="Total 9 2 7 4 5 2" xfId="26769" xr:uid="{00000000-0005-0000-0000-000096680000}"/>
    <cellStyle name="Total 9 2 7 4 6" xfId="26770" xr:uid="{00000000-0005-0000-0000-000097680000}"/>
    <cellStyle name="Total 9 2 7 4 6 2" xfId="26771" xr:uid="{00000000-0005-0000-0000-000098680000}"/>
    <cellStyle name="Total 9 2 7 4 7" xfId="26772" xr:uid="{00000000-0005-0000-0000-000099680000}"/>
    <cellStyle name="Total 9 2 7 4 7 2" xfId="26773" xr:uid="{00000000-0005-0000-0000-00009A680000}"/>
    <cellStyle name="Total 9 2 7 4 8" xfId="26774" xr:uid="{00000000-0005-0000-0000-00009B680000}"/>
    <cellStyle name="Total 9 2 7 4 8 2" xfId="26775" xr:uid="{00000000-0005-0000-0000-00009C680000}"/>
    <cellStyle name="Total 9 2 7 4 9" xfId="26776" xr:uid="{00000000-0005-0000-0000-00009D680000}"/>
    <cellStyle name="Total 9 2 7 4 9 2" xfId="26777" xr:uid="{00000000-0005-0000-0000-00009E680000}"/>
    <cellStyle name="Total 9 2 7 5" xfId="26778" xr:uid="{00000000-0005-0000-0000-00009F680000}"/>
    <cellStyle name="Total 9 2 7 5 10" xfId="26779" xr:uid="{00000000-0005-0000-0000-0000A0680000}"/>
    <cellStyle name="Total 9 2 7 5 10 2" xfId="26780" xr:uid="{00000000-0005-0000-0000-0000A1680000}"/>
    <cellStyle name="Total 9 2 7 5 11" xfId="26781" xr:uid="{00000000-0005-0000-0000-0000A2680000}"/>
    <cellStyle name="Total 9 2 7 5 11 2" xfId="26782" xr:uid="{00000000-0005-0000-0000-0000A3680000}"/>
    <cellStyle name="Total 9 2 7 5 12" xfId="26783" xr:uid="{00000000-0005-0000-0000-0000A4680000}"/>
    <cellStyle name="Total 9 2 7 5 12 2" xfId="26784" xr:uid="{00000000-0005-0000-0000-0000A5680000}"/>
    <cellStyle name="Total 9 2 7 5 13" xfId="26785" xr:uid="{00000000-0005-0000-0000-0000A6680000}"/>
    <cellStyle name="Total 9 2 7 5 13 2" xfId="26786" xr:uid="{00000000-0005-0000-0000-0000A7680000}"/>
    <cellStyle name="Total 9 2 7 5 14" xfId="26787" xr:uid="{00000000-0005-0000-0000-0000A8680000}"/>
    <cellStyle name="Total 9 2 7 5 2" xfId="26788" xr:uid="{00000000-0005-0000-0000-0000A9680000}"/>
    <cellStyle name="Total 9 2 7 5 2 2" xfId="26789" xr:uid="{00000000-0005-0000-0000-0000AA680000}"/>
    <cellStyle name="Total 9 2 7 5 3" xfId="26790" xr:uid="{00000000-0005-0000-0000-0000AB680000}"/>
    <cellStyle name="Total 9 2 7 5 3 2" xfId="26791" xr:uid="{00000000-0005-0000-0000-0000AC680000}"/>
    <cellStyle name="Total 9 2 7 5 4" xfId="26792" xr:uid="{00000000-0005-0000-0000-0000AD680000}"/>
    <cellStyle name="Total 9 2 7 5 4 2" xfId="26793" xr:uid="{00000000-0005-0000-0000-0000AE680000}"/>
    <cellStyle name="Total 9 2 7 5 5" xfId="26794" xr:uid="{00000000-0005-0000-0000-0000AF680000}"/>
    <cellStyle name="Total 9 2 7 5 5 2" xfId="26795" xr:uid="{00000000-0005-0000-0000-0000B0680000}"/>
    <cellStyle name="Total 9 2 7 5 6" xfId="26796" xr:uid="{00000000-0005-0000-0000-0000B1680000}"/>
    <cellStyle name="Total 9 2 7 5 6 2" xfId="26797" xr:uid="{00000000-0005-0000-0000-0000B2680000}"/>
    <cellStyle name="Total 9 2 7 5 7" xfId="26798" xr:uid="{00000000-0005-0000-0000-0000B3680000}"/>
    <cellStyle name="Total 9 2 7 5 7 2" xfId="26799" xr:uid="{00000000-0005-0000-0000-0000B4680000}"/>
    <cellStyle name="Total 9 2 7 5 8" xfId="26800" xr:uid="{00000000-0005-0000-0000-0000B5680000}"/>
    <cellStyle name="Total 9 2 7 5 8 2" xfId="26801" xr:uid="{00000000-0005-0000-0000-0000B6680000}"/>
    <cellStyle name="Total 9 2 7 5 9" xfId="26802" xr:uid="{00000000-0005-0000-0000-0000B7680000}"/>
    <cellStyle name="Total 9 2 7 5 9 2" xfId="26803" xr:uid="{00000000-0005-0000-0000-0000B8680000}"/>
    <cellStyle name="Total 9 2 7 6" xfId="26804" xr:uid="{00000000-0005-0000-0000-0000B9680000}"/>
    <cellStyle name="Total 9 2 7 6 2" xfId="26805" xr:uid="{00000000-0005-0000-0000-0000BA680000}"/>
    <cellStyle name="Total 9 2 7 7" xfId="26806" xr:uid="{00000000-0005-0000-0000-0000BB680000}"/>
    <cellStyle name="Total 9 2 7 7 2" xfId="26807" xr:uid="{00000000-0005-0000-0000-0000BC680000}"/>
    <cellStyle name="Total 9 2 7 8" xfId="26808" xr:uid="{00000000-0005-0000-0000-0000BD680000}"/>
    <cellStyle name="Total 9 2 7 8 2" xfId="26809" xr:uid="{00000000-0005-0000-0000-0000BE680000}"/>
    <cellStyle name="Total 9 2 7 9" xfId="26810" xr:uid="{00000000-0005-0000-0000-0000BF680000}"/>
    <cellStyle name="Total 9 2 7 9 2" xfId="26811" xr:uid="{00000000-0005-0000-0000-0000C0680000}"/>
    <cellStyle name="Total 9 2 8" xfId="26812" xr:uid="{00000000-0005-0000-0000-0000C1680000}"/>
    <cellStyle name="Total 9 2 8 10" xfId="26813" xr:uid="{00000000-0005-0000-0000-0000C2680000}"/>
    <cellStyle name="Total 9 2 8 10 2" xfId="26814" xr:uid="{00000000-0005-0000-0000-0000C3680000}"/>
    <cellStyle name="Total 9 2 8 11" xfId="26815" xr:uid="{00000000-0005-0000-0000-0000C4680000}"/>
    <cellStyle name="Total 9 2 8 11 2" xfId="26816" xr:uid="{00000000-0005-0000-0000-0000C5680000}"/>
    <cellStyle name="Total 9 2 8 12" xfId="26817" xr:uid="{00000000-0005-0000-0000-0000C6680000}"/>
    <cellStyle name="Total 9 2 8 12 2" xfId="26818" xr:uid="{00000000-0005-0000-0000-0000C7680000}"/>
    <cellStyle name="Total 9 2 8 13" xfId="26819" xr:uid="{00000000-0005-0000-0000-0000C8680000}"/>
    <cellStyle name="Total 9 2 8 13 2" xfId="26820" xr:uid="{00000000-0005-0000-0000-0000C9680000}"/>
    <cellStyle name="Total 9 2 8 14" xfId="26821" xr:uid="{00000000-0005-0000-0000-0000CA680000}"/>
    <cellStyle name="Total 9 2 8 14 2" xfId="26822" xr:uid="{00000000-0005-0000-0000-0000CB680000}"/>
    <cellStyle name="Total 9 2 8 15" xfId="26823" xr:uid="{00000000-0005-0000-0000-0000CC680000}"/>
    <cellStyle name="Total 9 2 8 15 2" xfId="26824" xr:uid="{00000000-0005-0000-0000-0000CD680000}"/>
    <cellStyle name="Total 9 2 8 16" xfId="26825" xr:uid="{00000000-0005-0000-0000-0000CE680000}"/>
    <cellStyle name="Total 9 2 8 16 2" xfId="26826" xr:uid="{00000000-0005-0000-0000-0000CF680000}"/>
    <cellStyle name="Total 9 2 8 17" xfId="26827" xr:uid="{00000000-0005-0000-0000-0000D0680000}"/>
    <cellStyle name="Total 9 2 8 17 2" xfId="26828" xr:uid="{00000000-0005-0000-0000-0000D1680000}"/>
    <cellStyle name="Total 9 2 8 18" xfId="26829" xr:uid="{00000000-0005-0000-0000-0000D2680000}"/>
    <cellStyle name="Total 9 2 8 2" xfId="26830" xr:uid="{00000000-0005-0000-0000-0000D3680000}"/>
    <cellStyle name="Total 9 2 8 2 10" xfId="26831" xr:uid="{00000000-0005-0000-0000-0000D4680000}"/>
    <cellStyle name="Total 9 2 8 2 10 2" xfId="26832" xr:uid="{00000000-0005-0000-0000-0000D5680000}"/>
    <cellStyle name="Total 9 2 8 2 11" xfId="26833" xr:uid="{00000000-0005-0000-0000-0000D6680000}"/>
    <cellStyle name="Total 9 2 8 2 11 2" xfId="26834" xr:uid="{00000000-0005-0000-0000-0000D7680000}"/>
    <cellStyle name="Total 9 2 8 2 12" xfId="26835" xr:uid="{00000000-0005-0000-0000-0000D8680000}"/>
    <cellStyle name="Total 9 2 8 2 12 2" xfId="26836" xr:uid="{00000000-0005-0000-0000-0000D9680000}"/>
    <cellStyle name="Total 9 2 8 2 13" xfId="26837" xr:uid="{00000000-0005-0000-0000-0000DA680000}"/>
    <cellStyle name="Total 9 2 8 2 13 2" xfId="26838" xr:uid="{00000000-0005-0000-0000-0000DB680000}"/>
    <cellStyle name="Total 9 2 8 2 14" xfId="26839" xr:uid="{00000000-0005-0000-0000-0000DC680000}"/>
    <cellStyle name="Total 9 2 8 2 14 2" xfId="26840" xr:uid="{00000000-0005-0000-0000-0000DD680000}"/>
    <cellStyle name="Total 9 2 8 2 15" xfId="26841" xr:uid="{00000000-0005-0000-0000-0000DE680000}"/>
    <cellStyle name="Total 9 2 8 2 15 2" xfId="26842" xr:uid="{00000000-0005-0000-0000-0000DF680000}"/>
    <cellStyle name="Total 9 2 8 2 16" xfId="26843" xr:uid="{00000000-0005-0000-0000-0000E0680000}"/>
    <cellStyle name="Total 9 2 8 2 16 2" xfId="26844" xr:uid="{00000000-0005-0000-0000-0000E1680000}"/>
    <cellStyle name="Total 9 2 8 2 17" xfId="26845" xr:uid="{00000000-0005-0000-0000-0000E2680000}"/>
    <cellStyle name="Total 9 2 8 2 17 2" xfId="26846" xr:uid="{00000000-0005-0000-0000-0000E3680000}"/>
    <cellStyle name="Total 9 2 8 2 18" xfId="26847" xr:uid="{00000000-0005-0000-0000-0000E4680000}"/>
    <cellStyle name="Total 9 2 8 2 2" xfId="26848" xr:uid="{00000000-0005-0000-0000-0000E5680000}"/>
    <cellStyle name="Total 9 2 8 2 2 2" xfId="26849" xr:uid="{00000000-0005-0000-0000-0000E6680000}"/>
    <cellStyle name="Total 9 2 8 2 3" xfId="26850" xr:uid="{00000000-0005-0000-0000-0000E7680000}"/>
    <cellStyle name="Total 9 2 8 2 3 2" xfId="26851" xr:uid="{00000000-0005-0000-0000-0000E8680000}"/>
    <cellStyle name="Total 9 2 8 2 4" xfId="26852" xr:uid="{00000000-0005-0000-0000-0000E9680000}"/>
    <cellStyle name="Total 9 2 8 2 4 2" xfId="26853" xr:uid="{00000000-0005-0000-0000-0000EA680000}"/>
    <cellStyle name="Total 9 2 8 2 5" xfId="26854" xr:uid="{00000000-0005-0000-0000-0000EB680000}"/>
    <cellStyle name="Total 9 2 8 2 5 2" xfId="26855" xr:uid="{00000000-0005-0000-0000-0000EC680000}"/>
    <cellStyle name="Total 9 2 8 2 6" xfId="26856" xr:uid="{00000000-0005-0000-0000-0000ED680000}"/>
    <cellStyle name="Total 9 2 8 2 6 2" xfId="26857" xr:uid="{00000000-0005-0000-0000-0000EE680000}"/>
    <cellStyle name="Total 9 2 8 2 7" xfId="26858" xr:uid="{00000000-0005-0000-0000-0000EF680000}"/>
    <cellStyle name="Total 9 2 8 2 7 2" xfId="26859" xr:uid="{00000000-0005-0000-0000-0000F0680000}"/>
    <cellStyle name="Total 9 2 8 2 8" xfId="26860" xr:uid="{00000000-0005-0000-0000-0000F1680000}"/>
    <cellStyle name="Total 9 2 8 2 8 2" xfId="26861" xr:uid="{00000000-0005-0000-0000-0000F2680000}"/>
    <cellStyle name="Total 9 2 8 2 9" xfId="26862" xr:uid="{00000000-0005-0000-0000-0000F3680000}"/>
    <cellStyle name="Total 9 2 8 2 9 2" xfId="26863" xr:uid="{00000000-0005-0000-0000-0000F4680000}"/>
    <cellStyle name="Total 9 2 8 3" xfId="26864" xr:uid="{00000000-0005-0000-0000-0000F5680000}"/>
    <cellStyle name="Total 9 2 8 3 10" xfId="26865" xr:uid="{00000000-0005-0000-0000-0000F6680000}"/>
    <cellStyle name="Total 9 2 8 3 10 2" xfId="26866" xr:uid="{00000000-0005-0000-0000-0000F7680000}"/>
    <cellStyle name="Total 9 2 8 3 11" xfId="26867" xr:uid="{00000000-0005-0000-0000-0000F8680000}"/>
    <cellStyle name="Total 9 2 8 3 11 2" xfId="26868" xr:uid="{00000000-0005-0000-0000-0000F9680000}"/>
    <cellStyle name="Total 9 2 8 3 12" xfId="26869" xr:uid="{00000000-0005-0000-0000-0000FA680000}"/>
    <cellStyle name="Total 9 2 8 3 12 2" xfId="26870" xr:uid="{00000000-0005-0000-0000-0000FB680000}"/>
    <cellStyle name="Total 9 2 8 3 13" xfId="26871" xr:uid="{00000000-0005-0000-0000-0000FC680000}"/>
    <cellStyle name="Total 9 2 8 3 13 2" xfId="26872" xr:uid="{00000000-0005-0000-0000-0000FD680000}"/>
    <cellStyle name="Total 9 2 8 3 14" xfId="26873" xr:uid="{00000000-0005-0000-0000-0000FE680000}"/>
    <cellStyle name="Total 9 2 8 3 14 2" xfId="26874" xr:uid="{00000000-0005-0000-0000-0000FF680000}"/>
    <cellStyle name="Total 9 2 8 3 15" xfId="26875" xr:uid="{00000000-0005-0000-0000-000000690000}"/>
    <cellStyle name="Total 9 2 8 3 15 2" xfId="26876" xr:uid="{00000000-0005-0000-0000-000001690000}"/>
    <cellStyle name="Total 9 2 8 3 16" xfId="26877" xr:uid="{00000000-0005-0000-0000-000002690000}"/>
    <cellStyle name="Total 9 2 8 3 2" xfId="26878" xr:uid="{00000000-0005-0000-0000-000003690000}"/>
    <cellStyle name="Total 9 2 8 3 2 2" xfId="26879" xr:uid="{00000000-0005-0000-0000-000004690000}"/>
    <cellStyle name="Total 9 2 8 3 3" xfId="26880" xr:uid="{00000000-0005-0000-0000-000005690000}"/>
    <cellStyle name="Total 9 2 8 3 3 2" xfId="26881" xr:uid="{00000000-0005-0000-0000-000006690000}"/>
    <cellStyle name="Total 9 2 8 3 4" xfId="26882" xr:uid="{00000000-0005-0000-0000-000007690000}"/>
    <cellStyle name="Total 9 2 8 3 4 2" xfId="26883" xr:uid="{00000000-0005-0000-0000-000008690000}"/>
    <cellStyle name="Total 9 2 8 3 5" xfId="26884" xr:uid="{00000000-0005-0000-0000-000009690000}"/>
    <cellStyle name="Total 9 2 8 3 5 2" xfId="26885" xr:uid="{00000000-0005-0000-0000-00000A690000}"/>
    <cellStyle name="Total 9 2 8 3 6" xfId="26886" xr:uid="{00000000-0005-0000-0000-00000B690000}"/>
    <cellStyle name="Total 9 2 8 3 6 2" xfId="26887" xr:uid="{00000000-0005-0000-0000-00000C690000}"/>
    <cellStyle name="Total 9 2 8 3 7" xfId="26888" xr:uid="{00000000-0005-0000-0000-00000D690000}"/>
    <cellStyle name="Total 9 2 8 3 7 2" xfId="26889" xr:uid="{00000000-0005-0000-0000-00000E690000}"/>
    <cellStyle name="Total 9 2 8 3 8" xfId="26890" xr:uid="{00000000-0005-0000-0000-00000F690000}"/>
    <cellStyle name="Total 9 2 8 3 8 2" xfId="26891" xr:uid="{00000000-0005-0000-0000-000010690000}"/>
    <cellStyle name="Total 9 2 8 3 9" xfId="26892" xr:uid="{00000000-0005-0000-0000-000011690000}"/>
    <cellStyle name="Total 9 2 8 3 9 2" xfId="26893" xr:uid="{00000000-0005-0000-0000-000012690000}"/>
    <cellStyle name="Total 9 2 8 4" xfId="26894" xr:uid="{00000000-0005-0000-0000-000013690000}"/>
    <cellStyle name="Total 9 2 8 4 10" xfId="26895" xr:uid="{00000000-0005-0000-0000-000014690000}"/>
    <cellStyle name="Total 9 2 8 4 10 2" xfId="26896" xr:uid="{00000000-0005-0000-0000-000015690000}"/>
    <cellStyle name="Total 9 2 8 4 11" xfId="26897" xr:uid="{00000000-0005-0000-0000-000016690000}"/>
    <cellStyle name="Total 9 2 8 4 11 2" xfId="26898" xr:uid="{00000000-0005-0000-0000-000017690000}"/>
    <cellStyle name="Total 9 2 8 4 12" xfId="26899" xr:uid="{00000000-0005-0000-0000-000018690000}"/>
    <cellStyle name="Total 9 2 8 4 12 2" xfId="26900" xr:uid="{00000000-0005-0000-0000-000019690000}"/>
    <cellStyle name="Total 9 2 8 4 13" xfId="26901" xr:uid="{00000000-0005-0000-0000-00001A690000}"/>
    <cellStyle name="Total 9 2 8 4 13 2" xfId="26902" xr:uid="{00000000-0005-0000-0000-00001B690000}"/>
    <cellStyle name="Total 9 2 8 4 14" xfId="26903" xr:uid="{00000000-0005-0000-0000-00001C690000}"/>
    <cellStyle name="Total 9 2 8 4 14 2" xfId="26904" xr:uid="{00000000-0005-0000-0000-00001D690000}"/>
    <cellStyle name="Total 9 2 8 4 15" xfId="26905" xr:uid="{00000000-0005-0000-0000-00001E690000}"/>
    <cellStyle name="Total 9 2 8 4 15 2" xfId="26906" xr:uid="{00000000-0005-0000-0000-00001F690000}"/>
    <cellStyle name="Total 9 2 8 4 16" xfId="26907" xr:uid="{00000000-0005-0000-0000-000020690000}"/>
    <cellStyle name="Total 9 2 8 4 2" xfId="26908" xr:uid="{00000000-0005-0000-0000-000021690000}"/>
    <cellStyle name="Total 9 2 8 4 2 2" xfId="26909" xr:uid="{00000000-0005-0000-0000-000022690000}"/>
    <cellStyle name="Total 9 2 8 4 3" xfId="26910" xr:uid="{00000000-0005-0000-0000-000023690000}"/>
    <cellStyle name="Total 9 2 8 4 3 2" xfId="26911" xr:uid="{00000000-0005-0000-0000-000024690000}"/>
    <cellStyle name="Total 9 2 8 4 4" xfId="26912" xr:uid="{00000000-0005-0000-0000-000025690000}"/>
    <cellStyle name="Total 9 2 8 4 4 2" xfId="26913" xr:uid="{00000000-0005-0000-0000-000026690000}"/>
    <cellStyle name="Total 9 2 8 4 5" xfId="26914" xr:uid="{00000000-0005-0000-0000-000027690000}"/>
    <cellStyle name="Total 9 2 8 4 5 2" xfId="26915" xr:uid="{00000000-0005-0000-0000-000028690000}"/>
    <cellStyle name="Total 9 2 8 4 6" xfId="26916" xr:uid="{00000000-0005-0000-0000-000029690000}"/>
    <cellStyle name="Total 9 2 8 4 6 2" xfId="26917" xr:uid="{00000000-0005-0000-0000-00002A690000}"/>
    <cellStyle name="Total 9 2 8 4 7" xfId="26918" xr:uid="{00000000-0005-0000-0000-00002B690000}"/>
    <cellStyle name="Total 9 2 8 4 7 2" xfId="26919" xr:uid="{00000000-0005-0000-0000-00002C690000}"/>
    <cellStyle name="Total 9 2 8 4 8" xfId="26920" xr:uid="{00000000-0005-0000-0000-00002D690000}"/>
    <cellStyle name="Total 9 2 8 4 8 2" xfId="26921" xr:uid="{00000000-0005-0000-0000-00002E690000}"/>
    <cellStyle name="Total 9 2 8 4 9" xfId="26922" xr:uid="{00000000-0005-0000-0000-00002F690000}"/>
    <cellStyle name="Total 9 2 8 4 9 2" xfId="26923" xr:uid="{00000000-0005-0000-0000-000030690000}"/>
    <cellStyle name="Total 9 2 8 5" xfId="26924" xr:uid="{00000000-0005-0000-0000-000031690000}"/>
    <cellStyle name="Total 9 2 8 5 10" xfId="26925" xr:uid="{00000000-0005-0000-0000-000032690000}"/>
    <cellStyle name="Total 9 2 8 5 10 2" xfId="26926" xr:uid="{00000000-0005-0000-0000-000033690000}"/>
    <cellStyle name="Total 9 2 8 5 11" xfId="26927" xr:uid="{00000000-0005-0000-0000-000034690000}"/>
    <cellStyle name="Total 9 2 8 5 11 2" xfId="26928" xr:uid="{00000000-0005-0000-0000-000035690000}"/>
    <cellStyle name="Total 9 2 8 5 12" xfId="26929" xr:uid="{00000000-0005-0000-0000-000036690000}"/>
    <cellStyle name="Total 9 2 8 5 12 2" xfId="26930" xr:uid="{00000000-0005-0000-0000-000037690000}"/>
    <cellStyle name="Total 9 2 8 5 13" xfId="26931" xr:uid="{00000000-0005-0000-0000-000038690000}"/>
    <cellStyle name="Total 9 2 8 5 13 2" xfId="26932" xr:uid="{00000000-0005-0000-0000-000039690000}"/>
    <cellStyle name="Total 9 2 8 5 14" xfId="26933" xr:uid="{00000000-0005-0000-0000-00003A690000}"/>
    <cellStyle name="Total 9 2 8 5 2" xfId="26934" xr:uid="{00000000-0005-0000-0000-00003B690000}"/>
    <cellStyle name="Total 9 2 8 5 2 2" xfId="26935" xr:uid="{00000000-0005-0000-0000-00003C690000}"/>
    <cellStyle name="Total 9 2 8 5 3" xfId="26936" xr:uid="{00000000-0005-0000-0000-00003D690000}"/>
    <cellStyle name="Total 9 2 8 5 3 2" xfId="26937" xr:uid="{00000000-0005-0000-0000-00003E690000}"/>
    <cellStyle name="Total 9 2 8 5 4" xfId="26938" xr:uid="{00000000-0005-0000-0000-00003F690000}"/>
    <cellStyle name="Total 9 2 8 5 4 2" xfId="26939" xr:uid="{00000000-0005-0000-0000-000040690000}"/>
    <cellStyle name="Total 9 2 8 5 5" xfId="26940" xr:uid="{00000000-0005-0000-0000-000041690000}"/>
    <cellStyle name="Total 9 2 8 5 5 2" xfId="26941" xr:uid="{00000000-0005-0000-0000-000042690000}"/>
    <cellStyle name="Total 9 2 8 5 6" xfId="26942" xr:uid="{00000000-0005-0000-0000-000043690000}"/>
    <cellStyle name="Total 9 2 8 5 6 2" xfId="26943" xr:uid="{00000000-0005-0000-0000-000044690000}"/>
    <cellStyle name="Total 9 2 8 5 7" xfId="26944" xr:uid="{00000000-0005-0000-0000-000045690000}"/>
    <cellStyle name="Total 9 2 8 5 7 2" xfId="26945" xr:uid="{00000000-0005-0000-0000-000046690000}"/>
    <cellStyle name="Total 9 2 8 5 8" xfId="26946" xr:uid="{00000000-0005-0000-0000-000047690000}"/>
    <cellStyle name="Total 9 2 8 5 8 2" xfId="26947" xr:uid="{00000000-0005-0000-0000-000048690000}"/>
    <cellStyle name="Total 9 2 8 5 9" xfId="26948" xr:uid="{00000000-0005-0000-0000-000049690000}"/>
    <cellStyle name="Total 9 2 8 5 9 2" xfId="26949" xr:uid="{00000000-0005-0000-0000-00004A690000}"/>
    <cellStyle name="Total 9 2 8 6" xfId="26950" xr:uid="{00000000-0005-0000-0000-00004B690000}"/>
    <cellStyle name="Total 9 2 8 6 2" xfId="26951" xr:uid="{00000000-0005-0000-0000-00004C690000}"/>
    <cellStyle name="Total 9 2 8 7" xfId="26952" xr:uid="{00000000-0005-0000-0000-00004D690000}"/>
    <cellStyle name="Total 9 2 8 7 2" xfId="26953" xr:uid="{00000000-0005-0000-0000-00004E690000}"/>
    <cellStyle name="Total 9 2 8 8" xfId="26954" xr:uid="{00000000-0005-0000-0000-00004F690000}"/>
    <cellStyle name="Total 9 2 8 8 2" xfId="26955" xr:uid="{00000000-0005-0000-0000-000050690000}"/>
    <cellStyle name="Total 9 2 8 9" xfId="26956" xr:uid="{00000000-0005-0000-0000-000051690000}"/>
    <cellStyle name="Total 9 2 8 9 2" xfId="26957" xr:uid="{00000000-0005-0000-0000-000052690000}"/>
    <cellStyle name="Total 9 2 9" xfId="26958" xr:uid="{00000000-0005-0000-0000-000053690000}"/>
    <cellStyle name="Total 9 2 9 10" xfId="26959" xr:uid="{00000000-0005-0000-0000-000054690000}"/>
    <cellStyle name="Total 9 2 9 10 2" xfId="26960" xr:uid="{00000000-0005-0000-0000-000055690000}"/>
    <cellStyle name="Total 9 2 9 11" xfId="26961" xr:uid="{00000000-0005-0000-0000-000056690000}"/>
    <cellStyle name="Total 9 2 9 11 2" xfId="26962" xr:uid="{00000000-0005-0000-0000-000057690000}"/>
    <cellStyle name="Total 9 2 9 12" xfId="26963" xr:uid="{00000000-0005-0000-0000-000058690000}"/>
    <cellStyle name="Total 9 2 9 12 2" xfId="26964" xr:uid="{00000000-0005-0000-0000-000059690000}"/>
    <cellStyle name="Total 9 2 9 13" xfId="26965" xr:uid="{00000000-0005-0000-0000-00005A690000}"/>
    <cellStyle name="Total 9 2 9 13 2" xfId="26966" xr:uid="{00000000-0005-0000-0000-00005B690000}"/>
    <cellStyle name="Total 9 2 9 14" xfId="26967" xr:uid="{00000000-0005-0000-0000-00005C690000}"/>
    <cellStyle name="Total 9 2 9 14 2" xfId="26968" xr:uid="{00000000-0005-0000-0000-00005D690000}"/>
    <cellStyle name="Total 9 2 9 15" xfId="26969" xr:uid="{00000000-0005-0000-0000-00005E690000}"/>
    <cellStyle name="Total 9 2 9 15 2" xfId="26970" xr:uid="{00000000-0005-0000-0000-00005F690000}"/>
    <cellStyle name="Total 9 2 9 16" xfId="26971" xr:uid="{00000000-0005-0000-0000-000060690000}"/>
    <cellStyle name="Total 9 2 9 16 2" xfId="26972" xr:uid="{00000000-0005-0000-0000-000061690000}"/>
    <cellStyle name="Total 9 2 9 17" xfId="26973" xr:uid="{00000000-0005-0000-0000-000062690000}"/>
    <cellStyle name="Total 9 2 9 17 2" xfId="26974" xr:uid="{00000000-0005-0000-0000-000063690000}"/>
    <cellStyle name="Total 9 2 9 18" xfId="26975" xr:uid="{00000000-0005-0000-0000-000064690000}"/>
    <cellStyle name="Total 9 2 9 2" xfId="26976" xr:uid="{00000000-0005-0000-0000-000065690000}"/>
    <cellStyle name="Total 9 2 9 2 2" xfId="26977" xr:uid="{00000000-0005-0000-0000-000066690000}"/>
    <cellStyle name="Total 9 2 9 3" xfId="26978" xr:uid="{00000000-0005-0000-0000-000067690000}"/>
    <cellStyle name="Total 9 2 9 3 2" xfId="26979" xr:uid="{00000000-0005-0000-0000-000068690000}"/>
    <cellStyle name="Total 9 2 9 4" xfId="26980" xr:uid="{00000000-0005-0000-0000-000069690000}"/>
    <cellStyle name="Total 9 2 9 4 2" xfId="26981" xr:uid="{00000000-0005-0000-0000-00006A690000}"/>
    <cellStyle name="Total 9 2 9 5" xfId="26982" xr:uid="{00000000-0005-0000-0000-00006B690000}"/>
    <cellStyle name="Total 9 2 9 5 2" xfId="26983" xr:uid="{00000000-0005-0000-0000-00006C690000}"/>
    <cellStyle name="Total 9 2 9 6" xfId="26984" xr:uid="{00000000-0005-0000-0000-00006D690000}"/>
    <cellStyle name="Total 9 2 9 6 2" xfId="26985" xr:uid="{00000000-0005-0000-0000-00006E690000}"/>
    <cellStyle name="Total 9 2 9 7" xfId="26986" xr:uid="{00000000-0005-0000-0000-00006F690000}"/>
    <cellStyle name="Total 9 2 9 7 2" xfId="26987" xr:uid="{00000000-0005-0000-0000-000070690000}"/>
    <cellStyle name="Total 9 2 9 8" xfId="26988" xr:uid="{00000000-0005-0000-0000-000071690000}"/>
    <cellStyle name="Total 9 2 9 8 2" xfId="26989" xr:uid="{00000000-0005-0000-0000-000072690000}"/>
    <cellStyle name="Total 9 2 9 9" xfId="26990" xr:uid="{00000000-0005-0000-0000-000073690000}"/>
    <cellStyle name="Total 9 2 9 9 2" xfId="26991" xr:uid="{00000000-0005-0000-0000-000074690000}"/>
    <cellStyle name="Total 9 20" xfId="26992" xr:uid="{00000000-0005-0000-0000-000075690000}"/>
    <cellStyle name="Total 9 20 2" xfId="26993" xr:uid="{00000000-0005-0000-0000-000076690000}"/>
    <cellStyle name="Total 9 21" xfId="26994" xr:uid="{00000000-0005-0000-0000-000077690000}"/>
    <cellStyle name="Total 9 21 2" xfId="26995" xr:uid="{00000000-0005-0000-0000-000078690000}"/>
    <cellStyle name="Total 9 22" xfId="26996" xr:uid="{00000000-0005-0000-0000-000079690000}"/>
    <cellStyle name="Total 9 22 2" xfId="26997" xr:uid="{00000000-0005-0000-0000-00007A690000}"/>
    <cellStyle name="Total 9 23" xfId="26998" xr:uid="{00000000-0005-0000-0000-00007B690000}"/>
    <cellStyle name="Total 9 23 2" xfId="26999" xr:uid="{00000000-0005-0000-0000-00007C690000}"/>
    <cellStyle name="Total 9 24" xfId="27000" xr:uid="{00000000-0005-0000-0000-00007D690000}"/>
    <cellStyle name="Total 9 24 2" xfId="27001" xr:uid="{00000000-0005-0000-0000-00007E690000}"/>
    <cellStyle name="Total 9 25" xfId="27002" xr:uid="{00000000-0005-0000-0000-00007F690000}"/>
    <cellStyle name="Total 9 25 2" xfId="27003" xr:uid="{00000000-0005-0000-0000-000080690000}"/>
    <cellStyle name="Total 9 26" xfId="27004" xr:uid="{00000000-0005-0000-0000-000081690000}"/>
    <cellStyle name="Total 9 26 2" xfId="27005" xr:uid="{00000000-0005-0000-0000-000082690000}"/>
    <cellStyle name="Total 9 27" xfId="27006" xr:uid="{00000000-0005-0000-0000-000083690000}"/>
    <cellStyle name="Total 9 27 2" xfId="27007" xr:uid="{00000000-0005-0000-0000-000084690000}"/>
    <cellStyle name="Total 9 28" xfId="27008" xr:uid="{00000000-0005-0000-0000-000085690000}"/>
    <cellStyle name="Total 9 3" xfId="27009" xr:uid="{00000000-0005-0000-0000-000086690000}"/>
    <cellStyle name="Total 9 3 10" xfId="27010" xr:uid="{00000000-0005-0000-0000-000087690000}"/>
    <cellStyle name="Total 9 3 10 2" xfId="27011" xr:uid="{00000000-0005-0000-0000-000088690000}"/>
    <cellStyle name="Total 9 3 11" xfId="27012" xr:uid="{00000000-0005-0000-0000-000089690000}"/>
    <cellStyle name="Total 9 3 11 2" xfId="27013" xr:uid="{00000000-0005-0000-0000-00008A690000}"/>
    <cellStyle name="Total 9 3 12" xfId="27014" xr:uid="{00000000-0005-0000-0000-00008B690000}"/>
    <cellStyle name="Total 9 3 12 2" xfId="27015" xr:uid="{00000000-0005-0000-0000-00008C690000}"/>
    <cellStyle name="Total 9 3 13" xfId="27016" xr:uid="{00000000-0005-0000-0000-00008D690000}"/>
    <cellStyle name="Total 9 3 13 2" xfId="27017" xr:uid="{00000000-0005-0000-0000-00008E690000}"/>
    <cellStyle name="Total 9 3 14" xfId="27018" xr:uid="{00000000-0005-0000-0000-00008F690000}"/>
    <cellStyle name="Total 9 3 14 2" xfId="27019" xr:uid="{00000000-0005-0000-0000-000090690000}"/>
    <cellStyle name="Total 9 3 15" xfId="27020" xr:uid="{00000000-0005-0000-0000-000091690000}"/>
    <cellStyle name="Total 9 3 15 2" xfId="27021" xr:uid="{00000000-0005-0000-0000-000092690000}"/>
    <cellStyle name="Total 9 3 16" xfId="27022" xr:uid="{00000000-0005-0000-0000-000093690000}"/>
    <cellStyle name="Total 9 3 16 2" xfId="27023" xr:uid="{00000000-0005-0000-0000-000094690000}"/>
    <cellStyle name="Total 9 3 17" xfId="27024" xr:uid="{00000000-0005-0000-0000-000095690000}"/>
    <cellStyle name="Total 9 3 17 2" xfId="27025" xr:uid="{00000000-0005-0000-0000-000096690000}"/>
    <cellStyle name="Total 9 3 18" xfId="27026" xr:uid="{00000000-0005-0000-0000-000097690000}"/>
    <cellStyle name="Total 9 3 18 2" xfId="27027" xr:uid="{00000000-0005-0000-0000-000098690000}"/>
    <cellStyle name="Total 9 3 19" xfId="27028" xr:uid="{00000000-0005-0000-0000-000099690000}"/>
    <cellStyle name="Total 9 3 19 2" xfId="27029" xr:uid="{00000000-0005-0000-0000-00009A690000}"/>
    <cellStyle name="Total 9 3 2" xfId="27030" xr:uid="{00000000-0005-0000-0000-00009B690000}"/>
    <cellStyle name="Total 9 3 2 10" xfId="27031" xr:uid="{00000000-0005-0000-0000-00009C690000}"/>
    <cellStyle name="Total 9 3 2 10 2" xfId="27032" xr:uid="{00000000-0005-0000-0000-00009D690000}"/>
    <cellStyle name="Total 9 3 2 11" xfId="27033" xr:uid="{00000000-0005-0000-0000-00009E690000}"/>
    <cellStyle name="Total 9 3 2 11 2" xfId="27034" xr:uid="{00000000-0005-0000-0000-00009F690000}"/>
    <cellStyle name="Total 9 3 2 12" xfId="27035" xr:uid="{00000000-0005-0000-0000-0000A0690000}"/>
    <cellStyle name="Total 9 3 2 12 2" xfId="27036" xr:uid="{00000000-0005-0000-0000-0000A1690000}"/>
    <cellStyle name="Total 9 3 2 13" xfId="27037" xr:uid="{00000000-0005-0000-0000-0000A2690000}"/>
    <cellStyle name="Total 9 3 2 13 2" xfId="27038" xr:uid="{00000000-0005-0000-0000-0000A3690000}"/>
    <cellStyle name="Total 9 3 2 14" xfId="27039" xr:uid="{00000000-0005-0000-0000-0000A4690000}"/>
    <cellStyle name="Total 9 3 2 14 2" xfId="27040" xr:uid="{00000000-0005-0000-0000-0000A5690000}"/>
    <cellStyle name="Total 9 3 2 15" xfId="27041" xr:uid="{00000000-0005-0000-0000-0000A6690000}"/>
    <cellStyle name="Total 9 3 2 15 2" xfId="27042" xr:uid="{00000000-0005-0000-0000-0000A7690000}"/>
    <cellStyle name="Total 9 3 2 16" xfId="27043" xr:uid="{00000000-0005-0000-0000-0000A8690000}"/>
    <cellStyle name="Total 9 3 2 16 2" xfId="27044" xr:uid="{00000000-0005-0000-0000-0000A9690000}"/>
    <cellStyle name="Total 9 3 2 17" xfId="27045" xr:uid="{00000000-0005-0000-0000-0000AA690000}"/>
    <cellStyle name="Total 9 3 2 17 2" xfId="27046" xr:uid="{00000000-0005-0000-0000-0000AB690000}"/>
    <cellStyle name="Total 9 3 2 18" xfId="27047" xr:uid="{00000000-0005-0000-0000-0000AC690000}"/>
    <cellStyle name="Total 9 3 2 18 2" xfId="27048" xr:uid="{00000000-0005-0000-0000-0000AD690000}"/>
    <cellStyle name="Total 9 3 2 19" xfId="27049" xr:uid="{00000000-0005-0000-0000-0000AE690000}"/>
    <cellStyle name="Total 9 3 2 2" xfId="27050" xr:uid="{00000000-0005-0000-0000-0000AF690000}"/>
    <cellStyle name="Total 9 3 2 2 2" xfId="27051" xr:uid="{00000000-0005-0000-0000-0000B0690000}"/>
    <cellStyle name="Total 9 3 2 3" xfId="27052" xr:uid="{00000000-0005-0000-0000-0000B1690000}"/>
    <cellStyle name="Total 9 3 2 3 2" xfId="27053" xr:uid="{00000000-0005-0000-0000-0000B2690000}"/>
    <cellStyle name="Total 9 3 2 4" xfId="27054" xr:uid="{00000000-0005-0000-0000-0000B3690000}"/>
    <cellStyle name="Total 9 3 2 4 2" xfId="27055" xr:uid="{00000000-0005-0000-0000-0000B4690000}"/>
    <cellStyle name="Total 9 3 2 5" xfId="27056" xr:uid="{00000000-0005-0000-0000-0000B5690000}"/>
    <cellStyle name="Total 9 3 2 5 2" xfId="27057" xr:uid="{00000000-0005-0000-0000-0000B6690000}"/>
    <cellStyle name="Total 9 3 2 6" xfId="27058" xr:uid="{00000000-0005-0000-0000-0000B7690000}"/>
    <cellStyle name="Total 9 3 2 6 2" xfId="27059" xr:uid="{00000000-0005-0000-0000-0000B8690000}"/>
    <cellStyle name="Total 9 3 2 7" xfId="27060" xr:uid="{00000000-0005-0000-0000-0000B9690000}"/>
    <cellStyle name="Total 9 3 2 7 2" xfId="27061" xr:uid="{00000000-0005-0000-0000-0000BA690000}"/>
    <cellStyle name="Total 9 3 2 8" xfId="27062" xr:uid="{00000000-0005-0000-0000-0000BB690000}"/>
    <cellStyle name="Total 9 3 2 8 2" xfId="27063" xr:uid="{00000000-0005-0000-0000-0000BC690000}"/>
    <cellStyle name="Total 9 3 2 9" xfId="27064" xr:uid="{00000000-0005-0000-0000-0000BD690000}"/>
    <cellStyle name="Total 9 3 2 9 2" xfId="27065" xr:uid="{00000000-0005-0000-0000-0000BE690000}"/>
    <cellStyle name="Total 9 3 20" xfId="27066" xr:uid="{00000000-0005-0000-0000-0000BF690000}"/>
    <cellStyle name="Total 9 3 3" xfId="27067" xr:uid="{00000000-0005-0000-0000-0000C0690000}"/>
    <cellStyle name="Total 9 3 3 10" xfId="27068" xr:uid="{00000000-0005-0000-0000-0000C1690000}"/>
    <cellStyle name="Total 9 3 3 10 2" xfId="27069" xr:uid="{00000000-0005-0000-0000-0000C2690000}"/>
    <cellStyle name="Total 9 3 3 11" xfId="27070" xr:uid="{00000000-0005-0000-0000-0000C3690000}"/>
    <cellStyle name="Total 9 3 3 11 2" xfId="27071" xr:uid="{00000000-0005-0000-0000-0000C4690000}"/>
    <cellStyle name="Total 9 3 3 12" xfId="27072" xr:uid="{00000000-0005-0000-0000-0000C5690000}"/>
    <cellStyle name="Total 9 3 3 12 2" xfId="27073" xr:uid="{00000000-0005-0000-0000-0000C6690000}"/>
    <cellStyle name="Total 9 3 3 13" xfId="27074" xr:uid="{00000000-0005-0000-0000-0000C7690000}"/>
    <cellStyle name="Total 9 3 3 13 2" xfId="27075" xr:uid="{00000000-0005-0000-0000-0000C8690000}"/>
    <cellStyle name="Total 9 3 3 14" xfId="27076" xr:uid="{00000000-0005-0000-0000-0000C9690000}"/>
    <cellStyle name="Total 9 3 3 14 2" xfId="27077" xr:uid="{00000000-0005-0000-0000-0000CA690000}"/>
    <cellStyle name="Total 9 3 3 15" xfId="27078" xr:uid="{00000000-0005-0000-0000-0000CB690000}"/>
    <cellStyle name="Total 9 3 3 15 2" xfId="27079" xr:uid="{00000000-0005-0000-0000-0000CC690000}"/>
    <cellStyle name="Total 9 3 3 16" xfId="27080" xr:uid="{00000000-0005-0000-0000-0000CD690000}"/>
    <cellStyle name="Total 9 3 3 16 2" xfId="27081" xr:uid="{00000000-0005-0000-0000-0000CE690000}"/>
    <cellStyle name="Total 9 3 3 17" xfId="27082" xr:uid="{00000000-0005-0000-0000-0000CF690000}"/>
    <cellStyle name="Total 9 3 3 17 2" xfId="27083" xr:uid="{00000000-0005-0000-0000-0000D0690000}"/>
    <cellStyle name="Total 9 3 3 18" xfId="27084" xr:uid="{00000000-0005-0000-0000-0000D1690000}"/>
    <cellStyle name="Total 9 3 3 18 2" xfId="27085" xr:uid="{00000000-0005-0000-0000-0000D2690000}"/>
    <cellStyle name="Total 9 3 3 19" xfId="27086" xr:uid="{00000000-0005-0000-0000-0000D3690000}"/>
    <cellStyle name="Total 9 3 3 2" xfId="27087" xr:uid="{00000000-0005-0000-0000-0000D4690000}"/>
    <cellStyle name="Total 9 3 3 2 2" xfId="27088" xr:uid="{00000000-0005-0000-0000-0000D5690000}"/>
    <cellStyle name="Total 9 3 3 3" xfId="27089" xr:uid="{00000000-0005-0000-0000-0000D6690000}"/>
    <cellStyle name="Total 9 3 3 3 2" xfId="27090" xr:uid="{00000000-0005-0000-0000-0000D7690000}"/>
    <cellStyle name="Total 9 3 3 4" xfId="27091" xr:uid="{00000000-0005-0000-0000-0000D8690000}"/>
    <cellStyle name="Total 9 3 3 4 2" xfId="27092" xr:uid="{00000000-0005-0000-0000-0000D9690000}"/>
    <cellStyle name="Total 9 3 3 5" xfId="27093" xr:uid="{00000000-0005-0000-0000-0000DA690000}"/>
    <cellStyle name="Total 9 3 3 5 2" xfId="27094" xr:uid="{00000000-0005-0000-0000-0000DB690000}"/>
    <cellStyle name="Total 9 3 3 6" xfId="27095" xr:uid="{00000000-0005-0000-0000-0000DC690000}"/>
    <cellStyle name="Total 9 3 3 6 2" xfId="27096" xr:uid="{00000000-0005-0000-0000-0000DD690000}"/>
    <cellStyle name="Total 9 3 3 7" xfId="27097" xr:uid="{00000000-0005-0000-0000-0000DE690000}"/>
    <cellStyle name="Total 9 3 3 7 2" xfId="27098" xr:uid="{00000000-0005-0000-0000-0000DF690000}"/>
    <cellStyle name="Total 9 3 3 8" xfId="27099" xr:uid="{00000000-0005-0000-0000-0000E0690000}"/>
    <cellStyle name="Total 9 3 3 8 2" xfId="27100" xr:uid="{00000000-0005-0000-0000-0000E1690000}"/>
    <cellStyle name="Total 9 3 3 9" xfId="27101" xr:uid="{00000000-0005-0000-0000-0000E2690000}"/>
    <cellStyle name="Total 9 3 3 9 2" xfId="27102" xr:uid="{00000000-0005-0000-0000-0000E3690000}"/>
    <cellStyle name="Total 9 3 4" xfId="27103" xr:uid="{00000000-0005-0000-0000-0000E4690000}"/>
    <cellStyle name="Total 9 3 4 10" xfId="27104" xr:uid="{00000000-0005-0000-0000-0000E5690000}"/>
    <cellStyle name="Total 9 3 4 10 2" xfId="27105" xr:uid="{00000000-0005-0000-0000-0000E6690000}"/>
    <cellStyle name="Total 9 3 4 11" xfId="27106" xr:uid="{00000000-0005-0000-0000-0000E7690000}"/>
    <cellStyle name="Total 9 3 4 11 2" xfId="27107" xr:uid="{00000000-0005-0000-0000-0000E8690000}"/>
    <cellStyle name="Total 9 3 4 12" xfId="27108" xr:uid="{00000000-0005-0000-0000-0000E9690000}"/>
    <cellStyle name="Total 9 3 4 12 2" xfId="27109" xr:uid="{00000000-0005-0000-0000-0000EA690000}"/>
    <cellStyle name="Total 9 3 4 13" xfId="27110" xr:uid="{00000000-0005-0000-0000-0000EB690000}"/>
    <cellStyle name="Total 9 3 4 13 2" xfId="27111" xr:uid="{00000000-0005-0000-0000-0000EC690000}"/>
    <cellStyle name="Total 9 3 4 14" xfId="27112" xr:uid="{00000000-0005-0000-0000-0000ED690000}"/>
    <cellStyle name="Total 9 3 4 14 2" xfId="27113" xr:uid="{00000000-0005-0000-0000-0000EE690000}"/>
    <cellStyle name="Total 9 3 4 15" xfId="27114" xr:uid="{00000000-0005-0000-0000-0000EF690000}"/>
    <cellStyle name="Total 9 3 4 15 2" xfId="27115" xr:uid="{00000000-0005-0000-0000-0000F0690000}"/>
    <cellStyle name="Total 9 3 4 16" xfId="27116" xr:uid="{00000000-0005-0000-0000-0000F1690000}"/>
    <cellStyle name="Total 9 3 4 2" xfId="27117" xr:uid="{00000000-0005-0000-0000-0000F2690000}"/>
    <cellStyle name="Total 9 3 4 2 2" xfId="27118" xr:uid="{00000000-0005-0000-0000-0000F3690000}"/>
    <cellStyle name="Total 9 3 4 3" xfId="27119" xr:uid="{00000000-0005-0000-0000-0000F4690000}"/>
    <cellStyle name="Total 9 3 4 3 2" xfId="27120" xr:uid="{00000000-0005-0000-0000-0000F5690000}"/>
    <cellStyle name="Total 9 3 4 4" xfId="27121" xr:uid="{00000000-0005-0000-0000-0000F6690000}"/>
    <cellStyle name="Total 9 3 4 4 2" xfId="27122" xr:uid="{00000000-0005-0000-0000-0000F7690000}"/>
    <cellStyle name="Total 9 3 4 5" xfId="27123" xr:uid="{00000000-0005-0000-0000-0000F8690000}"/>
    <cellStyle name="Total 9 3 4 5 2" xfId="27124" xr:uid="{00000000-0005-0000-0000-0000F9690000}"/>
    <cellStyle name="Total 9 3 4 6" xfId="27125" xr:uid="{00000000-0005-0000-0000-0000FA690000}"/>
    <cellStyle name="Total 9 3 4 6 2" xfId="27126" xr:uid="{00000000-0005-0000-0000-0000FB690000}"/>
    <cellStyle name="Total 9 3 4 7" xfId="27127" xr:uid="{00000000-0005-0000-0000-0000FC690000}"/>
    <cellStyle name="Total 9 3 4 7 2" xfId="27128" xr:uid="{00000000-0005-0000-0000-0000FD690000}"/>
    <cellStyle name="Total 9 3 4 8" xfId="27129" xr:uid="{00000000-0005-0000-0000-0000FE690000}"/>
    <cellStyle name="Total 9 3 4 8 2" xfId="27130" xr:uid="{00000000-0005-0000-0000-0000FF690000}"/>
    <cellStyle name="Total 9 3 4 9" xfId="27131" xr:uid="{00000000-0005-0000-0000-0000006A0000}"/>
    <cellStyle name="Total 9 3 4 9 2" xfId="27132" xr:uid="{00000000-0005-0000-0000-0000016A0000}"/>
    <cellStyle name="Total 9 3 5" xfId="27133" xr:uid="{00000000-0005-0000-0000-0000026A0000}"/>
    <cellStyle name="Total 9 3 5 10" xfId="27134" xr:uid="{00000000-0005-0000-0000-0000036A0000}"/>
    <cellStyle name="Total 9 3 5 10 2" xfId="27135" xr:uid="{00000000-0005-0000-0000-0000046A0000}"/>
    <cellStyle name="Total 9 3 5 11" xfId="27136" xr:uid="{00000000-0005-0000-0000-0000056A0000}"/>
    <cellStyle name="Total 9 3 5 11 2" xfId="27137" xr:uid="{00000000-0005-0000-0000-0000066A0000}"/>
    <cellStyle name="Total 9 3 5 12" xfId="27138" xr:uid="{00000000-0005-0000-0000-0000076A0000}"/>
    <cellStyle name="Total 9 3 5 12 2" xfId="27139" xr:uid="{00000000-0005-0000-0000-0000086A0000}"/>
    <cellStyle name="Total 9 3 5 13" xfId="27140" xr:uid="{00000000-0005-0000-0000-0000096A0000}"/>
    <cellStyle name="Total 9 3 5 13 2" xfId="27141" xr:uid="{00000000-0005-0000-0000-00000A6A0000}"/>
    <cellStyle name="Total 9 3 5 14" xfId="27142" xr:uid="{00000000-0005-0000-0000-00000B6A0000}"/>
    <cellStyle name="Total 9 3 5 14 2" xfId="27143" xr:uid="{00000000-0005-0000-0000-00000C6A0000}"/>
    <cellStyle name="Total 9 3 5 15" xfId="27144" xr:uid="{00000000-0005-0000-0000-00000D6A0000}"/>
    <cellStyle name="Total 9 3 5 15 2" xfId="27145" xr:uid="{00000000-0005-0000-0000-00000E6A0000}"/>
    <cellStyle name="Total 9 3 5 16" xfId="27146" xr:uid="{00000000-0005-0000-0000-00000F6A0000}"/>
    <cellStyle name="Total 9 3 5 2" xfId="27147" xr:uid="{00000000-0005-0000-0000-0000106A0000}"/>
    <cellStyle name="Total 9 3 5 2 2" xfId="27148" xr:uid="{00000000-0005-0000-0000-0000116A0000}"/>
    <cellStyle name="Total 9 3 5 3" xfId="27149" xr:uid="{00000000-0005-0000-0000-0000126A0000}"/>
    <cellStyle name="Total 9 3 5 3 2" xfId="27150" xr:uid="{00000000-0005-0000-0000-0000136A0000}"/>
    <cellStyle name="Total 9 3 5 4" xfId="27151" xr:uid="{00000000-0005-0000-0000-0000146A0000}"/>
    <cellStyle name="Total 9 3 5 4 2" xfId="27152" xr:uid="{00000000-0005-0000-0000-0000156A0000}"/>
    <cellStyle name="Total 9 3 5 5" xfId="27153" xr:uid="{00000000-0005-0000-0000-0000166A0000}"/>
    <cellStyle name="Total 9 3 5 5 2" xfId="27154" xr:uid="{00000000-0005-0000-0000-0000176A0000}"/>
    <cellStyle name="Total 9 3 5 6" xfId="27155" xr:uid="{00000000-0005-0000-0000-0000186A0000}"/>
    <cellStyle name="Total 9 3 5 6 2" xfId="27156" xr:uid="{00000000-0005-0000-0000-0000196A0000}"/>
    <cellStyle name="Total 9 3 5 7" xfId="27157" xr:uid="{00000000-0005-0000-0000-00001A6A0000}"/>
    <cellStyle name="Total 9 3 5 7 2" xfId="27158" xr:uid="{00000000-0005-0000-0000-00001B6A0000}"/>
    <cellStyle name="Total 9 3 5 8" xfId="27159" xr:uid="{00000000-0005-0000-0000-00001C6A0000}"/>
    <cellStyle name="Total 9 3 5 8 2" xfId="27160" xr:uid="{00000000-0005-0000-0000-00001D6A0000}"/>
    <cellStyle name="Total 9 3 5 9" xfId="27161" xr:uid="{00000000-0005-0000-0000-00001E6A0000}"/>
    <cellStyle name="Total 9 3 5 9 2" xfId="27162" xr:uid="{00000000-0005-0000-0000-00001F6A0000}"/>
    <cellStyle name="Total 9 3 6" xfId="27163" xr:uid="{00000000-0005-0000-0000-0000206A0000}"/>
    <cellStyle name="Total 9 3 6 10" xfId="27164" xr:uid="{00000000-0005-0000-0000-0000216A0000}"/>
    <cellStyle name="Total 9 3 6 10 2" xfId="27165" xr:uid="{00000000-0005-0000-0000-0000226A0000}"/>
    <cellStyle name="Total 9 3 6 11" xfId="27166" xr:uid="{00000000-0005-0000-0000-0000236A0000}"/>
    <cellStyle name="Total 9 3 6 11 2" xfId="27167" xr:uid="{00000000-0005-0000-0000-0000246A0000}"/>
    <cellStyle name="Total 9 3 6 12" xfId="27168" xr:uid="{00000000-0005-0000-0000-0000256A0000}"/>
    <cellStyle name="Total 9 3 6 12 2" xfId="27169" xr:uid="{00000000-0005-0000-0000-0000266A0000}"/>
    <cellStyle name="Total 9 3 6 13" xfId="27170" xr:uid="{00000000-0005-0000-0000-0000276A0000}"/>
    <cellStyle name="Total 9 3 6 13 2" xfId="27171" xr:uid="{00000000-0005-0000-0000-0000286A0000}"/>
    <cellStyle name="Total 9 3 6 14" xfId="27172" xr:uid="{00000000-0005-0000-0000-0000296A0000}"/>
    <cellStyle name="Total 9 3 6 14 2" xfId="27173" xr:uid="{00000000-0005-0000-0000-00002A6A0000}"/>
    <cellStyle name="Total 9 3 6 15" xfId="27174" xr:uid="{00000000-0005-0000-0000-00002B6A0000}"/>
    <cellStyle name="Total 9 3 6 2" xfId="27175" xr:uid="{00000000-0005-0000-0000-00002C6A0000}"/>
    <cellStyle name="Total 9 3 6 2 2" xfId="27176" xr:uid="{00000000-0005-0000-0000-00002D6A0000}"/>
    <cellStyle name="Total 9 3 6 3" xfId="27177" xr:uid="{00000000-0005-0000-0000-00002E6A0000}"/>
    <cellStyle name="Total 9 3 6 3 2" xfId="27178" xr:uid="{00000000-0005-0000-0000-00002F6A0000}"/>
    <cellStyle name="Total 9 3 6 4" xfId="27179" xr:uid="{00000000-0005-0000-0000-0000306A0000}"/>
    <cellStyle name="Total 9 3 6 4 2" xfId="27180" xr:uid="{00000000-0005-0000-0000-0000316A0000}"/>
    <cellStyle name="Total 9 3 6 5" xfId="27181" xr:uid="{00000000-0005-0000-0000-0000326A0000}"/>
    <cellStyle name="Total 9 3 6 5 2" xfId="27182" xr:uid="{00000000-0005-0000-0000-0000336A0000}"/>
    <cellStyle name="Total 9 3 6 6" xfId="27183" xr:uid="{00000000-0005-0000-0000-0000346A0000}"/>
    <cellStyle name="Total 9 3 6 6 2" xfId="27184" xr:uid="{00000000-0005-0000-0000-0000356A0000}"/>
    <cellStyle name="Total 9 3 6 7" xfId="27185" xr:uid="{00000000-0005-0000-0000-0000366A0000}"/>
    <cellStyle name="Total 9 3 6 7 2" xfId="27186" xr:uid="{00000000-0005-0000-0000-0000376A0000}"/>
    <cellStyle name="Total 9 3 6 8" xfId="27187" xr:uid="{00000000-0005-0000-0000-0000386A0000}"/>
    <cellStyle name="Total 9 3 6 8 2" xfId="27188" xr:uid="{00000000-0005-0000-0000-0000396A0000}"/>
    <cellStyle name="Total 9 3 6 9" xfId="27189" xr:uid="{00000000-0005-0000-0000-00003A6A0000}"/>
    <cellStyle name="Total 9 3 6 9 2" xfId="27190" xr:uid="{00000000-0005-0000-0000-00003B6A0000}"/>
    <cellStyle name="Total 9 3 7" xfId="27191" xr:uid="{00000000-0005-0000-0000-00003C6A0000}"/>
    <cellStyle name="Total 9 3 7 2" xfId="27192" xr:uid="{00000000-0005-0000-0000-00003D6A0000}"/>
    <cellStyle name="Total 9 3 8" xfId="27193" xr:uid="{00000000-0005-0000-0000-00003E6A0000}"/>
    <cellStyle name="Total 9 3 8 2" xfId="27194" xr:uid="{00000000-0005-0000-0000-00003F6A0000}"/>
    <cellStyle name="Total 9 3 9" xfId="27195" xr:uid="{00000000-0005-0000-0000-0000406A0000}"/>
    <cellStyle name="Total 9 3 9 2" xfId="27196" xr:uid="{00000000-0005-0000-0000-0000416A0000}"/>
    <cellStyle name="Total 9 4" xfId="27197" xr:uid="{00000000-0005-0000-0000-0000426A0000}"/>
    <cellStyle name="Total 9 4 10" xfId="27198" xr:uid="{00000000-0005-0000-0000-0000436A0000}"/>
    <cellStyle name="Total 9 4 10 2" xfId="27199" xr:uid="{00000000-0005-0000-0000-0000446A0000}"/>
    <cellStyle name="Total 9 4 11" xfId="27200" xr:uid="{00000000-0005-0000-0000-0000456A0000}"/>
    <cellStyle name="Total 9 4 11 2" xfId="27201" xr:uid="{00000000-0005-0000-0000-0000466A0000}"/>
    <cellStyle name="Total 9 4 12" xfId="27202" xr:uid="{00000000-0005-0000-0000-0000476A0000}"/>
    <cellStyle name="Total 9 4 12 2" xfId="27203" xr:uid="{00000000-0005-0000-0000-0000486A0000}"/>
    <cellStyle name="Total 9 4 13" xfId="27204" xr:uid="{00000000-0005-0000-0000-0000496A0000}"/>
    <cellStyle name="Total 9 4 13 2" xfId="27205" xr:uid="{00000000-0005-0000-0000-00004A6A0000}"/>
    <cellStyle name="Total 9 4 14" xfId="27206" xr:uid="{00000000-0005-0000-0000-00004B6A0000}"/>
    <cellStyle name="Total 9 4 14 2" xfId="27207" xr:uid="{00000000-0005-0000-0000-00004C6A0000}"/>
    <cellStyle name="Total 9 4 15" xfId="27208" xr:uid="{00000000-0005-0000-0000-00004D6A0000}"/>
    <cellStyle name="Total 9 4 15 2" xfId="27209" xr:uid="{00000000-0005-0000-0000-00004E6A0000}"/>
    <cellStyle name="Total 9 4 16" xfId="27210" xr:uid="{00000000-0005-0000-0000-00004F6A0000}"/>
    <cellStyle name="Total 9 4 16 2" xfId="27211" xr:uid="{00000000-0005-0000-0000-0000506A0000}"/>
    <cellStyle name="Total 9 4 17" xfId="27212" xr:uid="{00000000-0005-0000-0000-0000516A0000}"/>
    <cellStyle name="Total 9 4 17 2" xfId="27213" xr:uid="{00000000-0005-0000-0000-0000526A0000}"/>
    <cellStyle name="Total 9 4 18" xfId="27214" xr:uid="{00000000-0005-0000-0000-0000536A0000}"/>
    <cellStyle name="Total 9 4 18 2" xfId="27215" xr:uid="{00000000-0005-0000-0000-0000546A0000}"/>
    <cellStyle name="Total 9 4 19" xfId="27216" xr:uid="{00000000-0005-0000-0000-0000556A0000}"/>
    <cellStyle name="Total 9 4 19 2" xfId="27217" xr:uid="{00000000-0005-0000-0000-0000566A0000}"/>
    <cellStyle name="Total 9 4 2" xfId="27218" xr:uid="{00000000-0005-0000-0000-0000576A0000}"/>
    <cellStyle name="Total 9 4 2 10" xfId="27219" xr:uid="{00000000-0005-0000-0000-0000586A0000}"/>
    <cellStyle name="Total 9 4 2 10 2" xfId="27220" xr:uid="{00000000-0005-0000-0000-0000596A0000}"/>
    <cellStyle name="Total 9 4 2 11" xfId="27221" xr:uid="{00000000-0005-0000-0000-00005A6A0000}"/>
    <cellStyle name="Total 9 4 2 11 2" xfId="27222" xr:uid="{00000000-0005-0000-0000-00005B6A0000}"/>
    <cellStyle name="Total 9 4 2 12" xfId="27223" xr:uid="{00000000-0005-0000-0000-00005C6A0000}"/>
    <cellStyle name="Total 9 4 2 12 2" xfId="27224" xr:uid="{00000000-0005-0000-0000-00005D6A0000}"/>
    <cellStyle name="Total 9 4 2 13" xfId="27225" xr:uid="{00000000-0005-0000-0000-00005E6A0000}"/>
    <cellStyle name="Total 9 4 2 13 2" xfId="27226" xr:uid="{00000000-0005-0000-0000-00005F6A0000}"/>
    <cellStyle name="Total 9 4 2 14" xfId="27227" xr:uid="{00000000-0005-0000-0000-0000606A0000}"/>
    <cellStyle name="Total 9 4 2 14 2" xfId="27228" xr:uid="{00000000-0005-0000-0000-0000616A0000}"/>
    <cellStyle name="Total 9 4 2 15" xfId="27229" xr:uid="{00000000-0005-0000-0000-0000626A0000}"/>
    <cellStyle name="Total 9 4 2 15 2" xfId="27230" xr:uid="{00000000-0005-0000-0000-0000636A0000}"/>
    <cellStyle name="Total 9 4 2 16" xfId="27231" xr:uid="{00000000-0005-0000-0000-0000646A0000}"/>
    <cellStyle name="Total 9 4 2 16 2" xfId="27232" xr:uid="{00000000-0005-0000-0000-0000656A0000}"/>
    <cellStyle name="Total 9 4 2 17" xfId="27233" xr:uid="{00000000-0005-0000-0000-0000666A0000}"/>
    <cellStyle name="Total 9 4 2 17 2" xfId="27234" xr:uid="{00000000-0005-0000-0000-0000676A0000}"/>
    <cellStyle name="Total 9 4 2 18" xfId="27235" xr:uid="{00000000-0005-0000-0000-0000686A0000}"/>
    <cellStyle name="Total 9 4 2 18 2" xfId="27236" xr:uid="{00000000-0005-0000-0000-0000696A0000}"/>
    <cellStyle name="Total 9 4 2 19" xfId="27237" xr:uid="{00000000-0005-0000-0000-00006A6A0000}"/>
    <cellStyle name="Total 9 4 2 2" xfId="27238" xr:uid="{00000000-0005-0000-0000-00006B6A0000}"/>
    <cellStyle name="Total 9 4 2 2 2" xfId="27239" xr:uid="{00000000-0005-0000-0000-00006C6A0000}"/>
    <cellStyle name="Total 9 4 2 3" xfId="27240" xr:uid="{00000000-0005-0000-0000-00006D6A0000}"/>
    <cellStyle name="Total 9 4 2 3 2" xfId="27241" xr:uid="{00000000-0005-0000-0000-00006E6A0000}"/>
    <cellStyle name="Total 9 4 2 4" xfId="27242" xr:uid="{00000000-0005-0000-0000-00006F6A0000}"/>
    <cellStyle name="Total 9 4 2 4 2" xfId="27243" xr:uid="{00000000-0005-0000-0000-0000706A0000}"/>
    <cellStyle name="Total 9 4 2 5" xfId="27244" xr:uid="{00000000-0005-0000-0000-0000716A0000}"/>
    <cellStyle name="Total 9 4 2 5 2" xfId="27245" xr:uid="{00000000-0005-0000-0000-0000726A0000}"/>
    <cellStyle name="Total 9 4 2 6" xfId="27246" xr:uid="{00000000-0005-0000-0000-0000736A0000}"/>
    <cellStyle name="Total 9 4 2 6 2" xfId="27247" xr:uid="{00000000-0005-0000-0000-0000746A0000}"/>
    <cellStyle name="Total 9 4 2 7" xfId="27248" xr:uid="{00000000-0005-0000-0000-0000756A0000}"/>
    <cellStyle name="Total 9 4 2 7 2" xfId="27249" xr:uid="{00000000-0005-0000-0000-0000766A0000}"/>
    <cellStyle name="Total 9 4 2 8" xfId="27250" xr:uid="{00000000-0005-0000-0000-0000776A0000}"/>
    <cellStyle name="Total 9 4 2 8 2" xfId="27251" xr:uid="{00000000-0005-0000-0000-0000786A0000}"/>
    <cellStyle name="Total 9 4 2 9" xfId="27252" xr:uid="{00000000-0005-0000-0000-0000796A0000}"/>
    <cellStyle name="Total 9 4 2 9 2" xfId="27253" xr:uid="{00000000-0005-0000-0000-00007A6A0000}"/>
    <cellStyle name="Total 9 4 20" xfId="27254" xr:uid="{00000000-0005-0000-0000-00007B6A0000}"/>
    <cellStyle name="Total 9 4 3" xfId="27255" xr:uid="{00000000-0005-0000-0000-00007C6A0000}"/>
    <cellStyle name="Total 9 4 3 10" xfId="27256" xr:uid="{00000000-0005-0000-0000-00007D6A0000}"/>
    <cellStyle name="Total 9 4 3 10 2" xfId="27257" xr:uid="{00000000-0005-0000-0000-00007E6A0000}"/>
    <cellStyle name="Total 9 4 3 11" xfId="27258" xr:uid="{00000000-0005-0000-0000-00007F6A0000}"/>
    <cellStyle name="Total 9 4 3 11 2" xfId="27259" xr:uid="{00000000-0005-0000-0000-0000806A0000}"/>
    <cellStyle name="Total 9 4 3 12" xfId="27260" xr:uid="{00000000-0005-0000-0000-0000816A0000}"/>
    <cellStyle name="Total 9 4 3 12 2" xfId="27261" xr:uid="{00000000-0005-0000-0000-0000826A0000}"/>
    <cellStyle name="Total 9 4 3 13" xfId="27262" xr:uid="{00000000-0005-0000-0000-0000836A0000}"/>
    <cellStyle name="Total 9 4 3 13 2" xfId="27263" xr:uid="{00000000-0005-0000-0000-0000846A0000}"/>
    <cellStyle name="Total 9 4 3 14" xfId="27264" xr:uid="{00000000-0005-0000-0000-0000856A0000}"/>
    <cellStyle name="Total 9 4 3 14 2" xfId="27265" xr:uid="{00000000-0005-0000-0000-0000866A0000}"/>
    <cellStyle name="Total 9 4 3 15" xfId="27266" xr:uid="{00000000-0005-0000-0000-0000876A0000}"/>
    <cellStyle name="Total 9 4 3 15 2" xfId="27267" xr:uid="{00000000-0005-0000-0000-0000886A0000}"/>
    <cellStyle name="Total 9 4 3 16" xfId="27268" xr:uid="{00000000-0005-0000-0000-0000896A0000}"/>
    <cellStyle name="Total 9 4 3 16 2" xfId="27269" xr:uid="{00000000-0005-0000-0000-00008A6A0000}"/>
    <cellStyle name="Total 9 4 3 17" xfId="27270" xr:uid="{00000000-0005-0000-0000-00008B6A0000}"/>
    <cellStyle name="Total 9 4 3 17 2" xfId="27271" xr:uid="{00000000-0005-0000-0000-00008C6A0000}"/>
    <cellStyle name="Total 9 4 3 18" xfId="27272" xr:uid="{00000000-0005-0000-0000-00008D6A0000}"/>
    <cellStyle name="Total 9 4 3 18 2" xfId="27273" xr:uid="{00000000-0005-0000-0000-00008E6A0000}"/>
    <cellStyle name="Total 9 4 3 19" xfId="27274" xr:uid="{00000000-0005-0000-0000-00008F6A0000}"/>
    <cellStyle name="Total 9 4 3 2" xfId="27275" xr:uid="{00000000-0005-0000-0000-0000906A0000}"/>
    <cellStyle name="Total 9 4 3 2 2" xfId="27276" xr:uid="{00000000-0005-0000-0000-0000916A0000}"/>
    <cellStyle name="Total 9 4 3 3" xfId="27277" xr:uid="{00000000-0005-0000-0000-0000926A0000}"/>
    <cellStyle name="Total 9 4 3 3 2" xfId="27278" xr:uid="{00000000-0005-0000-0000-0000936A0000}"/>
    <cellStyle name="Total 9 4 3 4" xfId="27279" xr:uid="{00000000-0005-0000-0000-0000946A0000}"/>
    <cellStyle name="Total 9 4 3 4 2" xfId="27280" xr:uid="{00000000-0005-0000-0000-0000956A0000}"/>
    <cellStyle name="Total 9 4 3 5" xfId="27281" xr:uid="{00000000-0005-0000-0000-0000966A0000}"/>
    <cellStyle name="Total 9 4 3 5 2" xfId="27282" xr:uid="{00000000-0005-0000-0000-0000976A0000}"/>
    <cellStyle name="Total 9 4 3 6" xfId="27283" xr:uid="{00000000-0005-0000-0000-0000986A0000}"/>
    <cellStyle name="Total 9 4 3 6 2" xfId="27284" xr:uid="{00000000-0005-0000-0000-0000996A0000}"/>
    <cellStyle name="Total 9 4 3 7" xfId="27285" xr:uid="{00000000-0005-0000-0000-00009A6A0000}"/>
    <cellStyle name="Total 9 4 3 7 2" xfId="27286" xr:uid="{00000000-0005-0000-0000-00009B6A0000}"/>
    <cellStyle name="Total 9 4 3 8" xfId="27287" xr:uid="{00000000-0005-0000-0000-00009C6A0000}"/>
    <cellStyle name="Total 9 4 3 8 2" xfId="27288" xr:uid="{00000000-0005-0000-0000-00009D6A0000}"/>
    <cellStyle name="Total 9 4 3 9" xfId="27289" xr:uid="{00000000-0005-0000-0000-00009E6A0000}"/>
    <cellStyle name="Total 9 4 3 9 2" xfId="27290" xr:uid="{00000000-0005-0000-0000-00009F6A0000}"/>
    <cellStyle name="Total 9 4 4" xfId="27291" xr:uid="{00000000-0005-0000-0000-0000A06A0000}"/>
    <cellStyle name="Total 9 4 4 10" xfId="27292" xr:uid="{00000000-0005-0000-0000-0000A16A0000}"/>
    <cellStyle name="Total 9 4 4 10 2" xfId="27293" xr:uid="{00000000-0005-0000-0000-0000A26A0000}"/>
    <cellStyle name="Total 9 4 4 11" xfId="27294" xr:uid="{00000000-0005-0000-0000-0000A36A0000}"/>
    <cellStyle name="Total 9 4 4 11 2" xfId="27295" xr:uid="{00000000-0005-0000-0000-0000A46A0000}"/>
    <cellStyle name="Total 9 4 4 12" xfId="27296" xr:uid="{00000000-0005-0000-0000-0000A56A0000}"/>
    <cellStyle name="Total 9 4 4 12 2" xfId="27297" xr:uid="{00000000-0005-0000-0000-0000A66A0000}"/>
    <cellStyle name="Total 9 4 4 13" xfId="27298" xr:uid="{00000000-0005-0000-0000-0000A76A0000}"/>
    <cellStyle name="Total 9 4 4 13 2" xfId="27299" xr:uid="{00000000-0005-0000-0000-0000A86A0000}"/>
    <cellStyle name="Total 9 4 4 14" xfId="27300" xr:uid="{00000000-0005-0000-0000-0000A96A0000}"/>
    <cellStyle name="Total 9 4 4 14 2" xfId="27301" xr:uid="{00000000-0005-0000-0000-0000AA6A0000}"/>
    <cellStyle name="Total 9 4 4 15" xfId="27302" xr:uid="{00000000-0005-0000-0000-0000AB6A0000}"/>
    <cellStyle name="Total 9 4 4 15 2" xfId="27303" xr:uid="{00000000-0005-0000-0000-0000AC6A0000}"/>
    <cellStyle name="Total 9 4 4 16" xfId="27304" xr:uid="{00000000-0005-0000-0000-0000AD6A0000}"/>
    <cellStyle name="Total 9 4 4 2" xfId="27305" xr:uid="{00000000-0005-0000-0000-0000AE6A0000}"/>
    <cellStyle name="Total 9 4 4 2 2" xfId="27306" xr:uid="{00000000-0005-0000-0000-0000AF6A0000}"/>
    <cellStyle name="Total 9 4 4 3" xfId="27307" xr:uid="{00000000-0005-0000-0000-0000B06A0000}"/>
    <cellStyle name="Total 9 4 4 3 2" xfId="27308" xr:uid="{00000000-0005-0000-0000-0000B16A0000}"/>
    <cellStyle name="Total 9 4 4 4" xfId="27309" xr:uid="{00000000-0005-0000-0000-0000B26A0000}"/>
    <cellStyle name="Total 9 4 4 4 2" xfId="27310" xr:uid="{00000000-0005-0000-0000-0000B36A0000}"/>
    <cellStyle name="Total 9 4 4 5" xfId="27311" xr:uid="{00000000-0005-0000-0000-0000B46A0000}"/>
    <cellStyle name="Total 9 4 4 5 2" xfId="27312" xr:uid="{00000000-0005-0000-0000-0000B56A0000}"/>
    <cellStyle name="Total 9 4 4 6" xfId="27313" xr:uid="{00000000-0005-0000-0000-0000B66A0000}"/>
    <cellStyle name="Total 9 4 4 6 2" xfId="27314" xr:uid="{00000000-0005-0000-0000-0000B76A0000}"/>
    <cellStyle name="Total 9 4 4 7" xfId="27315" xr:uid="{00000000-0005-0000-0000-0000B86A0000}"/>
    <cellStyle name="Total 9 4 4 7 2" xfId="27316" xr:uid="{00000000-0005-0000-0000-0000B96A0000}"/>
    <cellStyle name="Total 9 4 4 8" xfId="27317" xr:uid="{00000000-0005-0000-0000-0000BA6A0000}"/>
    <cellStyle name="Total 9 4 4 8 2" xfId="27318" xr:uid="{00000000-0005-0000-0000-0000BB6A0000}"/>
    <cellStyle name="Total 9 4 4 9" xfId="27319" xr:uid="{00000000-0005-0000-0000-0000BC6A0000}"/>
    <cellStyle name="Total 9 4 4 9 2" xfId="27320" xr:uid="{00000000-0005-0000-0000-0000BD6A0000}"/>
    <cellStyle name="Total 9 4 5" xfId="27321" xr:uid="{00000000-0005-0000-0000-0000BE6A0000}"/>
    <cellStyle name="Total 9 4 5 10" xfId="27322" xr:uid="{00000000-0005-0000-0000-0000BF6A0000}"/>
    <cellStyle name="Total 9 4 5 10 2" xfId="27323" xr:uid="{00000000-0005-0000-0000-0000C06A0000}"/>
    <cellStyle name="Total 9 4 5 11" xfId="27324" xr:uid="{00000000-0005-0000-0000-0000C16A0000}"/>
    <cellStyle name="Total 9 4 5 11 2" xfId="27325" xr:uid="{00000000-0005-0000-0000-0000C26A0000}"/>
    <cellStyle name="Total 9 4 5 12" xfId="27326" xr:uid="{00000000-0005-0000-0000-0000C36A0000}"/>
    <cellStyle name="Total 9 4 5 12 2" xfId="27327" xr:uid="{00000000-0005-0000-0000-0000C46A0000}"/>
    <cellStyle name="Total 9 4 5 13" xfId="27328" xr:uid="{00000000-0005-0000-0000-0000C56A0000}"/>
    <cellStyle name="Total 9 4 5 13 2" xfId="27329" xr:uid="{00000000-0005-0000-0000-0000C66A0000}"/>
    <cellStyle name="Total 9 4 5 14" xfId="27330" xr:uid="{00000000-0005-0000-0000-0000C76A0000}"/>
    <cellStyle name="Total 9 4 5 14 2" xfId="27331" xr:uid="{00000000-0005-0000-0000-0000C86A0000}"/>
    <cellStyle name="Total 9 4 5 15" xfId="27332" xr:uid="{00000000-0005-0000-0000-0000C96A0000}"/>
    <cellStyle name="Total 9 4 5 15 2" xfId="27333" xr:uid="{00000000-0005-0000-0000-0000CA6A0000}"/>
    <cellStyle name="Total 9 4 5 16" xfId="27334" xr:uid="{00000000-0005-0000-0000-0000CB6A0000}"/>
    <cellStyle name="Total 9 4 5 2" xfId="27335" xr:uid="{00000000-0005-0000-0000-0000CC6A0000}"/>
    <cellStyle name="Total 9 4 5 2 2" xfId="27336" xr:uid="{00000000-0005-0000-0000-0000CD6A0000}"/>
    <cellStyle name="Total 9 4 5 3" xfId="27337" xr:uid="{00000000-0005-0000-0000-0000CE6A0000}"/>
    <cellStyle name="Total 9 4 5 3 2" xfId="27338" xr:uid="{00000000-0005-0000-0000-0000CF6A0000}"/>
    <cellStyle name="Total 9 4 5 4" xfId="27339" xr:uid="{00000000-0005-0000-0000-0000D06A0000}"/>
    <cellStyle name="Total 9 4 5 4 2" xfId="27340" xr:uid="{00000000-0005-0000-0000-0000D16A0000}"/>
    <cellStyle name="Total 9 4 5 5" xfId="27341" xr:uid="{00000000-0005-0000-0000-0000D26A0000}"/>
    <cellStyle name="Total 9 4 5 5 2" xfId="27342" xr:uid="{00000000-0005-0000-0000-0000D36A0000}"/>
    <cellStyle name="Total 9 4 5 6" xfId="27343" xr:uid="{00000000-0005-0000-0000-0000D46A0000}"/>
    <cellStyle name="Total 9 4 5 6 2" xfId="27344" xr:uid="{00000000-0005-0000-0000-0000D56A0000}"/>
    <cellStyle name="Total 9 4 5 7" xfId="27345" xr:uid="{00000000-0005-0000-0000-0000D66A0000}"/>
    <cellStyle name="Total 9 4 5 7 2" xfId="27346" xr:uid="{00000000-0005-0000-0000-0000D76A0000}"/>
    <cellStyle name="Total 9 4 5 8" xfId="27347" xr:uid="{00000000-0005-0000-0000-0000D86A0000}"/>
    <cellStyle name="Total 9 4 5 8 2" xfId="27348" xr:uid="{00000000-0005-0000-0000-0000D96A0000}"/>
    <cellStyle name="Total 9 4 5 9" xfId="27349" xr:uid="{00000000-0005-0000-0000-0000DA6A0000}"/>
    <cellStyle name="Total 9 4 5 9 2" xfId="27350" xr:uid="{00000000-0005-0000-0000-0000DB6A0000}"/>
    <cellStyle name="Total 9 4 6" xfId="27351" xr:uid="{00000000-0005-0000-0000-0000DC6A0000}"/>
    <cellStyle name="Total 9 4 6 10" xfId="27352" xr:uid="{00000000-0005-0000-0000-0000DD6A0000}"/>
    <cellStyle name="Total 9 4 6 10 2" xfId="27353" xr:uid="{00000000-0005-0000-0000-0000DE6A0000}"/>
    <cellStyle name="Total 9 4 6 11" xfId="27354" xr:uid="{00000000-0005-0000-0000-0000DF6A0000}"/>
    <cellStyle name="Total 9 4 6 11 2" xfId="27355" xr:uid="{00000000-0005-0000-0000-0000E06A0000}"/>
    <cellStyle name="Total 9 4 6 12" xfId="27356" xr:uid="{00000000-0005-0000-0000-0000E16A0000}"/>
    <cellStyle name="Total 9 4 6 12 2" xfId="27357" xr:uid="{00000000-0005-0000-0000-0000E26A0000}"/>
    <cellStyle name="Total 9 4 6 13" xfId="27358" xr:uid="{00000000-0005-0000-0000-0000E36A0000}"/>
    <cellStyle name="Total 9 4 6 13 2" xfId="27359" xr:uid="{00000000-0005-0000-0000-0000E46A0000}"/>
    <cellStyle name="Total 9 4 6 14" xfId="27360" xr:uid="{00000000-0005-0000-0000-0000E56A0000}"/>
    <cellStyle name="Total 9 4 6 14 2" xfId="27361" xr:uid="{00000000-0005-0000-0000-0000E66A0000}"/>
    <cellStyle name="Total 9 4 6 15" xfId="27362" xr:uid="{00000000-0005-0000-0000-0000E76A0000}"/>
    <cellStyle name="Total 9 4 6 2" xfId="27363" xr:uid="{00000000-0005-0000-0000-0000E86A0000}"/>
    <cellStyle name="Total 9 4 6 2 2" xfId="27364" xr:uid="{00000000-0005-0000-0000-0000E96A0000}"/>
    <cellStyle name="Total 9 4 6 3" xfId="27365" xr:uid="{00000000-0005-0000-0000-0000EA6A0000}"/>
    <cellStyle name="Total 9 4 6 3 2" xfId="27366" xr:uid="{00000000-0005-0000-0000-0000EB6A0000}"/>
    <cellStyle name="Total 9 4 6 4" xfId="27367" xr:uid="{00000000-0005-0000-0000-0000EC6A0000}"/>
    <cellStyle name="Total 9 4 6 4 2" xfId="27368" xr:uid="{00000000-0005-0000-0000-0000ED6A0000}"/>
    <cellStyle name="Total 9 4 6 5" xfId="27369" xr:uid="{00000000-0005-0000-0000-0000EE6A0000}"/>
    <cellStyle name="Total 9 4 6 5 2" xfId="27370" xr:uid="{00000000-0005-0000-0000-0000EF6A0000}"/>
    <cellStyle name="Total 9 4 6 6" xfId="27371" xr:uid="{00000000-0005-0000-0000-0000F06A0000}"/>
    <cellStyle name="Total 9 4 6 6 2" xfId="27372" xr:uid="{00000000-0005-0000-0000-0000F16A0000}"/>
    <cellStyle name="Total 9 4 6 7" xfId="27373" xr:uid="{00000000-0005-0000-0000-0000F26A0000}"/>
    <cellStyle name="Total 9 4 6 7 2" xfId="27374" xr:uid="{00000000-0005-0000-0000-0000F36A0000}"/>
    <cellStyle name="Total 9 4 6 8" xfId="27375" xr:uid="{00000000-0005-0000-0000-0000F46A0000}"/>
    <cellStyle name="Total 9 4 6 8 2" xfId="27376" xr:uid="{00000000-0005-0000-0000-0000F56A0000}"/>
    <cellStyle name="Total 9 4 6 9" xfId="27377" xr:uid="{00000000-0005-0000-0000-0000F66A0000}"/>
    <cellStyle name="Total 9 4 6 9 2" xfId="27378" xr:uid="{00000000-0005-0000-0000-0000F76A0000}"/>
    <cellStyle name="Total 9 4 7" xfId="27379" xr:uid="{00000000-0005-0000-0000-0000F86A0000}"/>
    <cellStyle name="Total 9 4 7 2" xfId="27380" xr:uid="{00000000-0005-0000-0000-0000F96A0000}"/>
    <cellStyle name="Total 9 4 8" xfId="27381" xr:uid="{00000000-0005-0000-0000-0000FA6A0000}"/>
    <cellStyle name="Total 9 4 8 2" xfId="27382" xr:uid="{00000000-0005-0000-0000-0000FB6A0000}"/>
    <cellStyle name="Total 9 4 9" xfId="27383" xr:uid="{00000000-0005-0000-0000-0000FC6A0000}"/>
    <cellStyle name="Total 9 4 9 2" xfId="27384" xr:uid="{00000000-0005-0000-0000-0000FD6A0000}"/>
    <cellStyle name="Total 9 5" xfId="27385" xr:uid="{00000000-0005-0000-0000-0000FE6A0000}"/>
    <cellStyle name="Total 9 5 10" xfId="27386" xr:uid="{00000000-0005-0000-0000-0000FF6A0000}"/>
    <cellStyle name="Total 9 5 10 2" xfId="27387" xr:uid="{00000000-0005-0000-0000-0000006B0000}"/>
    <cellStyle name="Total 9 5 11" xfId="27388" xr:uid="{00000000-0005-0000-0000-0000016B0000}"/>
    <cellStyle name="Total 9 5 11 2" xfId="27389" xr:uid="{00000000-0005-0000-0000-0000026B0000}"/>
    <cellStyle name="Total 9 5 12" xfId="27390" xr:uid="{00000000-0005-0000-0000-0000036B0000}"/>
    <cellStyle name="Total 9 5 12 2" xfId="27391" xr:uid="{00000000-0005-0000-0000-0000046B0000}"/>
    <cellStyle name="Total 9 5 13" xfId="27392" xr:uid="{00000000-0005-0000-0000-0000056B0000}"/>
    <cellStyle name="Total 9 5 13 2" xfId="27393" xr:uid="{00000000-0005-0000-0000-0000066B0000}"/>
    <cellStyle name="Total 9 5 14" xfId="27394" xr:uid="{00000000-0005-0000-0000-0000076B0000}"/>
    <cellStyle name="Total 9 5 14 2" xfId="27395" xr:uid="{00000000-0005-0000-0000-0000086B0000}"/>
    <cellStyle name="Total 9 5 15" xfId="27396" xr:uid="{00000000-0005-0000-0000-0000096B0000}"/>
    <cellStyle name="Total 9 5 15 2" xfId="27397" xr:uid="{00000000-0005-0000-0000-00000A6B0000}"/>
    <cellStyle name="Total 9 5 16" xfId="27398" xr:uid="{00000000-0005-0000-0000-00000B6B0000}"/>
    <cellStyle name="Total 9 5 16 2" xfId="27399" xr:uid="{00000000-0005-0000-0000-00000C6B0000}"/>
    <cellStyle name="Total 9 5 17" xfId="27400" xr:uid="{00000000-0005-0000-0000-00000D6B0000}"/>
    <cellStyle name="Total 9 5 17 2" xfId="27401" xr:uid="{00000000-0005-0000-0000-00000E6B0000}"/>
    <cellStyle name="Total 9 5 18" xfId="27402" xr:uid="{00000000-0005-0000-0000-00000F6B0000}"/>
    <cellStyle name="Total 9 5 18 2" xfId="27403" xr:uid="{00000000-0005-0000-0000-0000106B0000}"/>
    <cellStyle name="Total 9 5 19" xfId="27404" xr:uid="{00000000-0005-0000-0000-0000116B0000}"/>
    <cellStyle name="Total 9 5 19 2" xfId="27405" xr:uid="{00000000-0005-0000-0000-0000126B0000}"/>
    <cellStyle name="Total 9 5 2" xfId="27406" xr:uid="{00000000-0005-0000-0000-0000136B0000}"/>
    <cellStyle name="Total 9 5 2 10" xfId="27407" xr:uid="{00000000-0005-0000-0000-0000146B0000}"/>
    <cellStyle name="Total 9 5 2 10 2" xfId="27408" xr:uid="{00000000-0005-0000-0000-0000156B0000}"/>
    <cellStyle name="Total 9 5 2 11" xfId="27409" xr:uid="{00000000-0005-0000-0000-0000166B0000}"/>
    <cellStyle name="Total 9 5 2 11 2" xfId="27410" xr:uid="{00000000-0005-0000-0000-0000176B0000}"/>
    <cellStyle name="Total 9 5 2 12" xfId="27411" xr:uid="{00000000-0005-0000-0000-0000186B0000}"/>
    <cellStyle name="Total 9 5 2 12 2" xfId="27412" xr:uid="{00000000-0005-0000-0000-0000196B0000}"/>
    <cellStyle name="Total 9 5 2 13" xfId="27413" xr:uid="{00000000-0005-0000-0000-00001A6B0000}"/>
    <cellStyle name="Total 9 5 2 13 2" xfId="27414" xr:uid="{00000000-0005-0000-0000-00001B6B0000}"/>
    <cellStyle name="Total 9 5 2 14" xfId="27415" xr:uid="{00000000-0005-0000-0000-00001C6B0000}"/>
    <cellStyle name="Total 9 5 2 14 2" xfId="27416" xr:uid="{00000000-0005-0000-0000-00001D6B0000}"/>
    <cellStyle name="Total 9 5 2 15" xfId="27417" xr:uid="{00000000-0005-0000-0000-00001E6B0000}"/>
    <cellStyle name="Total 9 5 2 15 2" xfId="27418" xr:uid="{00000000-0005-0000-0000-00001F6B0000}"/>
    <cellStyle name="Total 9 5 2 16" xfId="27419" xr:uid="{00000000-0005-0000-0000-0000206B0000}"/>
    <cellStyle name="Total 9 5 2 16 2" xfId="27420" xr:uid="{00000000-0005-0000-0000-0000216B0000}"/>
    <cellStyle name="Total 9 5 2 17" xfId="27421" xr:uid="{00000000-0005-0000-0000-0000226B0000}"/>
    <cellStyle name="Total 9 5 2 17 2" xfId="27422" xr:uid="{00000000-0005-0000-0000-0000236B0000}"/>
    <cellStyle name="Total 9 5 2 18" xfId="27423" xr:uid="{00000000-0005-0000-0000-0000246B0000}"/>
    <cellStyle name="Total 9 5 2 18 2" xfId="27424" xr:uid="{00000000-0005-0000-0000-0000256B0000}"/>
    <cellStyle name="Total 9 5 2 19" xfId="27425" xr:uid="{00000000-0005-0000-0000-0000266B0000}"/>
    <cellStyle name="Total 9 5 2 2" xfId="27426" xr:uid="{00000000-0005-0000-0000-0000276B0000}"/>
    <cellStyle name="Total 9 5 2 2 2" xfId="27427" xr:uid="{00000000-0005-0000-0000-0000286B0000}"/>
    <cellStyle name="Total 9 5 2 3" xfId="27428" xr:uid="{00000000-0005-0000-0000-0000296B0000}"/>
    <cellStyle name="Total 9 5 2 3 2" xfId="27429" xr:uid="{00000000-0005-0000-0000-00002A6B0000}"/>
    <cellStyle name="Total 9 5 2 4" xfId="27430" xr:uid="{00000000-0005-0000-0000-00002B6B0000}"/>
    <cellStyle name="Total 9 5 2 4 2" xfId="27431" xr:uid="{00000000-0005-0000-0000-00002C6B0000}"/>
    <cellStyle name="Total 9 5 2 5" xfId="27432" xr:uid="{00000000-0005-0000-0000-00002D6B0000}"/>
    <cellStyle name="Total 9 5 2 5 2" xfId="27433" xr:uid="{00000000-0005-0000-0000-00002E6B0000}"/>
    <cellStyle name="Total 9 5 2 6" xfId="27434" xr:uid="{00000000-0005-0000-0000-00002F6B0000}"/>
    <cellStyle name="Total 9 5 2 6 2" xfId="27435" xr:uid="{00000000-0005-0000-0000-0000306B0000}"/>
    <cellStyle name="Total 9 5 2 7" xfId="27436" xr:uid="{00000000-0005-0000-0000-0000316B0000}"/>
    <cellStyle name="Total 9 5 2 7 2" xfId="27437" xr:uid="{00000000-0005-0000-0000-0000326B0000}"/>
    <cellStyle name="Total 9 5 2 8" xfId="27438" xr:uid="{00000000-0005-0000-0000-0000336B0000}"/>
    <cellStyle name="Total 9 5 2 8 2" xfId="27439" xr:uid="{00000000-0005-0000-0000-0000346B0000}"/>
    <cellStyle name="Total 9 5 2 9" xfId="27440" xr:uid="{00000000-0005-0000-0000-0000356B0000}"/>
    <cellStyle name="Total 9 5 2 9 2" xfId="27441" xr:uid="{00000000-0005-0000-0000-0000366B0000}"/>
    <cellStyle name="Total 9 5 20" xfId="27442" xr:uid="{00000000-0005-0000-0000-0000376B0000}"/>
    <cellStyle name="Total 9 5 3" xfId="27443" xr:uid="{00000000-0005-0000-0000-0000386B0000}"/>
    <cellStyle name="Total 9 5 3 10" xfId="27444" xr:uid="{00000000-0005-0000-0000-0000396B0000}"/>
    <cellStyle name="Total 9 5 3 10 2" xfId="27445" xr:uid="{00000000-0005-0000-0000-00003A6B0000}"/>
    <cellStyle name="Total 9 5 3 11" xfId="27446" xr:uid="{00000000-0005-0000-0000-00003B6B0000}"/>
    <cellStyle name="Total 9 5 3 11 2" xfId="27447" xr:uid="{00000000-0005-0000-0000-00003C6B0000}"/>
    <cellStyle name="Total 9 5 3 12" xfId="27448" xr:uid="{00000000-0005-0000-0000-00003D6B0000}"/>
    <cellStyle name="Total 9 5 3 12 2" xfId="27449" xr:uid="{00000000-0005-0000-0000-00003E6B0000}"/>
    <cellStyle name="Total 9 5 3 13" xfId="27450" xr:uid="{00000000-0005-0000-0000-00003F6B0000}"/>
    <cellStyle name="Total 9 5 3 13 2" xfId="27451" xr:uid="{00000000-0005-0000-0000-0000406B0000}"/>
    <cellStyle name="Total 9 5 3 14" xfId="27452" xr:uid="{00000000-0005-0000-0000-0000416B0000}"/>
    <cellStyle name="Total 9 5 3 14 2" xfId="27453" xr:uid="{00000000-0005-0000-0000-0000426B0000}"/>
    <cellStyle name="Total 9 5 3 15" xfId="27454" xr:uid="{00000000-0005-0000-0000-0000436B0000}"/>
    <cellStyle name="Total 9 5 3 15 2" xfId="27455" xr:uid="{00000000-0005-0000-0000-0000446B0000}"/>
    <cellStyle name="Total 9 5 3 16" xfId="27456" xr:uid="{00000000-0005-0000-0000-0000456B0000}"/>
    <cellStyle name="Total 9 5 3 16 2" xfId="27457" xr:uid="{00000000-0005-0000-0000-0000466B0000}"/>
    <cellStyle name="Total 9 5 3 17" xfId="27458" xr:uid="{00000000-0005-0000-0000-0000476B0000}"/>
    <cellStyle name="Total 9 5 3 17 2" xfId="27459" xr:uid="{00000000-0005-0000-0000-0000486B0000}"/>
    <cellStyle name="Total 9 5 3 18" xfId="27460" xr:uid="{00000000-0005-0000-0000-0000496B0000}"/>
    <cellStyle name="Total 9 5 3 2" xfId="27461" xr:uid="{00000000-0005-0000-0000-00004A6B0000}"/>
    <cellStyle name="Total 9 5 3 2 2" xfId="27462" xr:uid="{00000000-0005-0000-0000-00004B6B0000}"/>
    <cellStyle name="Total 9 5 3 3" xfId="27463" xr:uid="{00000000-0005-0000-0000-00004C6B0000}"/>
    <cellStyle name="Total 9 5 3 3 2" xfId="27464" xr:uid="{00000000-0005-0000-0000-00004D6B0000}"/>
    <cellStyle name="Total 9 5 3 4" xfId="27465" xr:uid="{00000000-0005-0000-0000-00004E6B0000}"/>
    <cellStyle name="Total 9 5 3 4 2" xfId="27466" xr:uid="{00000000-0005-0000-0000-00004F6B0000}"/>
    <cellStyle name="Total 9 5 3 5" xfId="27467" xr:uid="{00000000-0005-0000-0000-0000506B0000}"/>
    <cellStyle name="Total 9 5 3 5 2" xfId="27468" xr:uid="{00000000-0005-0000-0000-0000516B0000}"/>
    <cellStyle name="Total 9 5 3 6" xfId="27469" xr:uid="{00000000-0005-0000-0000-0000526B0000}"/>
    <cellStyle name="Total 9 5 3 6 2" xfId="27470" xr:uid="{00000000-0005-0000-0000-0000536B0000}"/>
    <cellStyle name="Total 9 5 3 7" xfId="27471" xr:uid="{00000000-0005-0000-0000-0000546B0000}"/>
    <cellStyle name="Total 9 5 3 7 2" xfId="27472" xr:uid="{00000000-0005-0000-0000-0000556B0000}"/>
    <cellStyle name="Total 9 5 3 8" xfId="27473" xr:uid="{00000000-0005-0000-0000-0000566B0000}"/>
    <cellStyle name="Total 9 5 3 8 2" xfId="27474" xr:uid="{00000000-0005-0000-0000-0000576B0000}"/>
    <cellStyle name="Total 9 5 3 9" xfId="27475" xr:uid="{00000000-0005-0000-0000-0000586B0000}"/>
    <cellStyle name="Total 9 5 3 9 2" xfId="27476" xr:uid="{00000000-0005-0000-0000-0000596B0000}"/>
    <cellStyle name="Total 9 5 4" xfId="27477" xr:uid="{00000000-0005-0000-0000-00005A6B0000}"/>
    <cellStyle name="Total 9 5 4 10" xfId="27478" xr:uid="{00000000-0005-0000-0000-00005B6B0000}"/>
    <cellStyle name="Total 9 5 4 10 2" xfId="27479" xr:uid="{00000000-0005-0000-0000-00005C6B0000}"/>
    <cellStyle name="Total 9 5 4 11" xfId="27480" xr:uid="{00000000-0005-0000-0000-00005D6B0000}"/>
    <cellStyle name="Total 9 5 4 11 2" xfId="27481" xr:uid="{00000000-0005-0000-0000-00005E6B0000}"/>
    <cellStyle name="Total 9 5 4 12" xfId="27482" xr:uid="{00000000-0005-0000-0000-00005F6B0000}"/>
    <cellStyle name="Total 9 5 4 12 2" xfId="27483" xr:uid="{00000000-0005-0000-0000-0000606B0000}"/>
    <cellStyle name="Total 9 5 4 13" xfId="27484" xr:uid="{00000000-0005-0000-0000-0000616B0000}"/>
    <cellStyle name="Total 9 5 4 13 2" xfId="27485" xr:uid="{00000000-0005-0000-0000-0000626B0000}"/>
    <cellStyle name="Total 9 5 4 14" xfId="27486" xr:uid="{00000000-0005-0000-0000-0000636B0000}"/>
    <cellStyle name="Total 9 5 4 14 2" xfId="27487" xr:uid="{00000000-0005-0000-0000-0000646B0000}"/>
    <cellStyle name="Total 9 5 4 15" xfId="27488" xr:uid="{00000000-0005-0000-0000-0000656B0000}"/>
    <cellStyle name="Total 9 5 4 15 2" xfId="27489" xr:uid="{00000000-0005-0000-0000-0000666B0000}"/>
    <cellStyle name="Total 9 5 4 16" xfId="27490" xr:uid="{00000000-0005-0000-0000-0000676B0000}"/>
    <cellStyle name="Total 9 5 4 2" xfId="27491" xr:uid="{00000000-0005-0000-0000-0000686B0000}"/>
    <cellStyle name="Total 9 5 4 2 2" xfId="27492" xr:uid="{00000000-0005-0000-0000-0000696B0000}"/>
    <cellStyle name="Total 9 5 4 3" xfId="27493" xr:uid="{00000000-0005-0000-0000-00006A6B0000}"/>
    <cellStyle name="Total 9 5 4 3 2" xfId="27494" xr:uid="{00000000-0005-0000-0000-00006B6B0000}"/>
    <cellStyle name="Total 9 5 4 4" xfId="27495" xr:uid="{00000000-0005-0000-0000-00006C6B0000}"/>
    <cellStyle name="Total 9 5 4 4 2" xfId="27496" xr:uid="{00000000-0005-0000-0000-00006D6B0000}"/>
    <cellStyle name="Total 9 5 4 5" xfId="27497" xr:uid="{00000000-0005-0000-0000-00006E6B0000}"/>
    <cellStyle name="Total 9 5 4 5 2" xfId="27498" xr:uid="{00000000-0005-0000-0000-00006F6B0000}"/>
    <cellStyle name="Total 9 5 4 6" xfId="27499" xr:uid="{00000000-0005-0000-0000-0000706B0000}"/>
    <cellStyle name="Total 9 5 4 6 2" xfId="27500" xr:uid="{00000000-0005-0000-0000-0000716B0000}"/>
    <cellStyle name="Total 9 5 4 7" xfId="27501" xr:uid="{00000000-0005-0000-0000-0000726B0000}"/>
    <cellStyle name="Total 9 5 4 7 2" xfId="27502" xr:uid="{00000000-0005-0000-0000-0000736B0000}"/>
    <cellStyle name="Total 9 5 4 8" xfId="27503" xr:uid="{00000000-0005-0000-0000-0000746B0000}"/>
    <cellStyle name="Total 9 5 4 8 2" xfId="27504" xr:uid="{00000000-0005-0000-0000-0000756B0000}"/>
    <cellStyle name="Total 9 5 4 9" xfId="27505" xr:uid="{00000000-0005-0000-0000-0000766B0000}"/>
    <cellStyle name="Total 9 5 4 9 2" xfId="27506" xr:uid="{00000000-0005-0000-0000-0000776B0000}"/>
    <cellStyle name="Total 9 5 5" xfId="27507" xr:uid="{00000000-0005-0000-0000-0000786B0000}"/>
    <cellStyle name="Total 9 5 5 10" xfId="27508" xr:uid="{00000000-0005-0000-0000-0000796B0000}"/>
    <cellStyle name="Total 9 5 5 10 2" xfId="27509" xr:uid="{00000000-0005-0000-0000-00007A6B0000}"/>
    <cellStyle name="Total 9 5 5 11" xfId="27510" xr:uid="{00000000-0005-0000-0000-00007B6B0000}"/>
    <cellStyle name="Total 9 5 5 11 2" xfId="27511" xr:uid="{00000000-0005-0000-0000-00007C6B0000}"/>
    <cellStyle name="Total 9 5 5 12" xfId="27512" xr:uid="{00000000-0005-0000-0000-00007D6B0000}"/>
    <cellStyle name="Total 9 5 5 12 2" xfId="27513" xr:uid="{00000000-0005-0000-0000-00007E6B0000}"/>
    <cellStyle name="Total 9 5 5 13" xfId="27514" xr:uid="{00000000-0005-0000-0000-00007F6B0000}"/>
    <cellStyle name="Total 9 5 5 13 2" xfId="27515" xr:uid="{00000000-0005-0000-0000-0000806B0000}"/>
    <cellStyle name="Total 9 5 5 14" xfId="27516" xr:uid="{00000000-0005-0000-0000-0000816B0000}"/>
    <cellStyle name="Total 9 5 5 14 2" xfId="27517" xr:uid="{00000000-0005-0000-0000-0000826B0000}"/>
    <cellStyle name="Total 9 5 5 15" xfId="27518" xr:uid="{00000000-0005-0000-0000-0000836B0000}"/>
    <cellStyle name="Total 9 5 5 15 2" xfId="27519" xr:uid="{00000000-0005-0000-0000-0000846B0000}"/>
    <cellStyle name="Total 9 5 5 16" xfId="27520" xr:uid="{00000000-0005-0000-0000-0000856B0000}"/>
    <cellStyle name="Total 9 5 5 2" xfId="27521" xr:uid="{00000000-0005-0000-0000-0000866B0000}"/>
    <cellStyle name="Total 9 5 5 2 2" xfId="27522" xr:uid="{00000000-0005-0000-0000-0000876B0000}"/>
    <cellStyle name="Total 9 5 5 3" xfId="27523" xr:uid="{00000000-0005-0000-0000-0000886B0000}"/>
    <cellStyle name="Total 9 5 5 3 2" xfId="27524" xr:uid="{00000000-0005-0000-0000-0000896B0000}"/>
    <cellStyle name="Total 9 5 5 4" xfId="27525" xr:uid="{00000000-0005-0000-0000-00008A6B0000}"/>
    <cellStyle name="Total 9 5 5 4 2" xfId="27526" xr:uid="{00000000-0005-0000-0000-00008B6B0000}"/>
    <cellStyle name="Total 9 5 5 5" xfId="27527" xr:uid="{00000000-0005-0000-0000-00008C6B0000}"/>
    <cellStyle name="Total 9 5 5 5 2" xfId="27528" xr:uid="{00000000-0005-0000-0000-00008D6B0000}"/>
    <cellStyle name="Total 9 5 5 6" xfId="27529" xr:uid="{00000000-0005-0000-0000-00008E6B0000}"/>
    <cellStyle name="Total 9 5 5 6 2" xfId="27530" xr:uid="{00000000-0005-0000-0000-00008F6B0000}"/>
    <cellStyle name="Total 9 5 5 7" xfId="27531" xr:uid="{00000000-0005-0000-0000-0000906B0000}"/>
    <cellStyle name="Total 9 5 5 7 2" xfId="27532" xr:uid="{00000000-0005-0000-0000-0000916B0000}"/>
    <cellStyle name="Total 9 5 5 8" xfId="27533" xr:uid="{00000000-0005-0000-0000-0000926B0000}"/>
    <cellStyle name="Total 9 5 5 8 2" xfId="27534" xr:uid="{00000000-0005-0000-0000-0000936B0000}"/>
    <cellStyle name="Total 9 5 5 9" xfId="27535" xr:uid="{00000000-0005-0000-0000-0000946B0000}"/>
    <cellStyle name="Total 9 5 5 9 2" xfId="27536" xr:uid="{00000000-0005-0000-0000-0000956B0000}"/>
    <cellStyle name="Total 9 5 6" xfId="27537" xr:uid="{00000000-0005-0000-0000-0000966B0000}"/>
    <cellStyle name="Total 9 5 6 10" xfId="27538" xr:uid="{00000000-0005-0000-0000-0000976B0000}"/>
    <cellStyle name="Total 9 5 6 10 2" xfId="27539" xr:uid="{00000000-0005-0000-0000-0000986B0000}"/>
    <cellStyle name="Total 9 5 6 11" xfId="27540" xr:uid="{00000000-0005-0000-0000-0000996B0000}"/>
    <cellStyle name="Total 9 5 6 11 2" xfId="27541" xr:uid="{00000000-0005-0000-0000-00009A6B0000}"/>
    <cellStyle name="Total 9 5 6 12" xfId="27542" xr:uid="{00000000-0005-0000-0000-00009B6B0000}"/>
    <cellStyle name="Total 9 5 6 12 2" xfId="27543" xr:uid="{00000000-0005-0000-0000-00009C6B0000}"/>
    <cellStyle name="Total 9 5 6 13" xfId="27544" xr:uid="{00000000-0005-0000-0000-00009D6B0000}"/>
    <cellStyle name="Total 9 5 6 13 2" xfId="27545" xr:uid="{00000000-0005-0000-0000-00009E6B0000}"/>
    <cellStyle name="Total 9 5 6 14" xfId="27546" xr:uid="{00000000-0005-0000-0000-00009F6B0000}"/>
    <cellStyle name="Total 9 5 6 14 2" xfId="27547" xr:uid="{00000000-0005-0000-0000-0000A06B0000}"/>
    <cellStyle name="Total 9 5 6 15" xfId="27548" xr:uid="{00000000-0005-0000-0000-0000A16B0000}"/>
    <cellStyle name="Total 9 5 6 2" xfId="27549" xr:uid="{00000000-0005-0000-0000-0000A26B0000}"/>
    <cellStyle name="Total 9 5 6 2 2" xfId="27550" xr:uid="{00000000-0005-0000-0000-0000A36B0000}"/>
    <cellStyle name="Total 9 5 6 3" xfId="27551" xr:uid="{00000000-0005-0000-0000-0000A46B0000}"/>
    <cellStyle name="Total 9 5 6 3 2" xfId="27552" xr:uid="{00000000-0005-0000-0000-0000A56B0000}"/>
    <cellStyle name="Total 9 5 6 4" xfId="27553" xr:uid="{00000000-0005-0000-0000-0000A66B0000}"/>
    <cellStyle name="Total 9 5 6 4 2" xfId="27554" xr:uid="{00000000-0005-0000-0000-0000A76B0000}"/>
    <cellStyle name="Total 9 5 6 5" xfId="27555" xr:uid="{00000000-0005-0000-0000-0000A86B0000}"/>
    <cellStyle name="Total 9 5 6 5 2" xfId="27556" xr:uid="{00000000-0005-0000-0000-0000A96B0000}"/>
    <cellStyle name="Total 9 5 6 6" xfId="27557" xr:uid="{00000000-0005-0000-0000-0000AA6B0000}"/>
    <cellStyle name="Total 9 5 6 6 2" xfId="27558" xr:uid="{00000000-0005-0000-0000-0000AB6B0000}"/>
    <cellStyle name="Total 9 5 6 7" xfId="27559" xr:uid="{00000000-0005-0000-0000-0000AC6B0000}"/>
    <cellStyle name="Total 9 5 6 7 2" xfId="27560" xr:uid="{00000000-0005-0000-0000-0000AD6B0000}"/>
    <cellStyle name="Total 9 5 6 8" xfId="27561" xr:uid="{00000000-0005-0000-0000-0000AE6B0000}"/>
    <cellStyle name="Total 9 5 6 8 2" xfId="27562" xr:uid="{00000000-0005-0000-0000-0000AF6B0000}"/>
    <cellStyle name="Total 9 5 6 9" xfId="27563" xr:uid="{00000000-0005-0000-0000-0000B06B0000}"/>
    <cellStyle name="Total 9 5 6 9 2" xfId="27564" xr:uid="{00000000-0005-0000-0000-0000B16B0000}"/>
    <cellStyle name="Total 9 5 7" xfId="27565" xr:uid="{00000000-0005-0000-0000-0000B26B0000}"/>
    <cellStyle name="Total 9 5 7 2" xfId="27566" xr:uid="{00000000-0005-0000-0000-0000B36B0000}"/>
    <cellStyle name="Total 9 5 8" xfId="27567" xr:uid="{00000000-0005-0000-0000-0000B46B0000}"/>
    <cellStyle name="Total 9 5 8 2" xfId="27568" xr:uid="{00000000-0005-0000-0000-0000B56B0000}"/>
    <cellStyle name="Total 9 5 9" xfId="27569" xr:uid="{00000000-0005-0000-0000-0000B66B0000}"/>
    <cellStyle name="Total 9 5 9 2" xfId="27570" xr:uid="{00000000-0005-0000-0000-0000B76B0000}"/>
    <cellStyle name="Total 9 6" xfId="27571" xr:uid="{00000000-0005-0000-0000-0000B86B0000}"/>
    <cellStyle name="Total 9 6 10" xfId="27572" xr:uid="{00000000-0005-0000-0000-0000B96B0000}"/>
    <cellStyle name="Total 9 6 10 2" xfId="27573" xr:uid="{00000000-0005-0000-0000-0000BA6B0000}"/>
    <cellStyle name="Total 9 6 11" xfId="27574" xr:uid="{00000000-0005-0000-0000-0000BB6B0000}"/>
    <cellStyle name="Total 9 6 11 2" xfId="27575" xr:uid="{00000000-0005-0000-0000-0000BC6B0000}"/>
    <cellStyle name="Total 9 6 12" xfId="27576" xr:uid="{00000000-0005-0000-0000-0000BD6B0000}"/>
    <cellStyle name="Total 9 6 12 2" xfId="27577" xr:uid="{00000000-0005-0000-0000-0000BE6B0000}"/>
    <cellStyle name="Total 9 6 13" xfId="27578" xr:uid="{00000000-0005-0000-0000-0000BF6B0000}"/>
    <cellStyle name="Total 9 6 13 2" xfId="27579" xr:uid="{00000000-0005-0000-0000-0000C06B0000}"/>
    <cellStyle name="Total 9 6 14" xfId="27580" xr:uid="{00000000-0005-0000-0000-0000C16B0000}"/>
    <cellStyle name="Total 9 6 14 2" xfId="27581" xr:uid="{00000000-0005-0000-0000-0000C26B0000}"/>
    <cellStyle name="Total 9 6 15" xfId="27582" xr:uid="{00000000-0005-0000-0000-0000C36B0000}"/>
    <cellStyle name="Total 9 6 15 2" xfId="27583" xr:uid="{00000000-0005-0000-0000-0000C46B0000}"/>
    <cellStyle name="Total 9 6 16" xfId="27584" xr:uid="{00000000-0005-0000-0000-0000C56B0000}"/>
    <cellStyle name="Total 9 6 16 2" xfId="27585" xr:uid="{00000000-0005-0000-0000-0000C66B0000}"/>
    <cellStyle name="Total 9 6 17" xfId="27586" xr:uid="{00000000-0005-0000-0000-0000C76B0000}"/>
    <cellStyle name="Total 9 6 17 2" xfId="27587" xr:uid="{00000000-0005-0000-0000-0000C86B0000}"/>
    <cellStyle name="Total 9 6 18" xfId="27588" xr:uid="{00000000-0005-0000-0000-0000C96B0000}"/>
    <cellStyle name="Total 9 6 18 2" xfId="27589" xr:uid="{00000000-0005-0000-0000-0000CA6B0000}"/>
    <cellStyle name="Total 9 6 19" xfId="27590" xr:uid="{00000000-0005-0000-0000-0000CB6B0000}"/>
    <cellStyle name="Total 9 6 2" xfId="27591" xr:uid="{00000000-0005-0000-0000-0000CC6B0000}"/>
    <cellStyle name="Total 9 6 2 10" xfId="27592" xr:uid="{00000000-0005-0000-0000-0000CD6B0000}"/>
    <cellStyle name="Total 9 6 2 10 2" xfId="27593" xr:uid="{00000000-0005-0000-0000-0000CE6B0000}"/>
    <cellStyle name="Total 9 6 2 11" xfId="27594" xr:uid="{00000000-0005-0000-0000-0000CF6B0000}"/>
    <cellStyle name="Total 9 6 2 11 2" xfId="27595" xr:uid="{00000000-0005-0000-0000-0000D06B0000}"/>
    <cellStyle name="Total 9 6 2 12" xfId="27596" xr:uid="{00000000-0005-0000-0000-0000D16B0000}"/>
    <cellStyle name="Total 9 6 2 12 2" xfId="27597" xr:uid="{00000000-0005-0000-0000-0000D26B0000}"/>
    <cellStyle name="Total 9 6 2 13" xfId="27598" xr:uid="{00000000-0005-0000-0000-0000D36B0000}"/>
    <cellStyle name="Total 9 6 2 13 2" xfId="27599" xr:uid="{00000000-0005-0000-0000-0000D46B0000}"/>
    <cellStyle name="Total 9 6 2 14" xfId="27600" xr:uid="{00000000-0005-0000-0000-0000D56B0000}"/>
    <cellStyle name="Total 9 6 2 14 2" xfId="27601" xr:uid="{00000000-0005-0000-0000-0000D66B0000}"/>
    <cellStyle name="Total 9 6 2 15" xfId="27602" xr:uid="{00000000-0005-0000-0000-0000D76B0000}"/>
    <cellStyle name="Total 9 6 2 15 2" xfId="27603" xr:uid="{00000000-0005-0000-0000-0000D86B0000}"/>
    <cellStyle name="Total 9 6 2 16" xfId="27604" xr:uid="{00000000-0005-0000-0000-0000D96B0000}"/>
    <cellStyle name="Total 9 6 2 16 2" xfId="27605" xr:uid="{00000000-0005-0000-0000-0000DA6B0000}"/>
    <cellStyle name="Total 9 6 2 17" xfId="27606" xr:uid="{00000000-0005-0000-0000-0000DB6B0000}"/>
    <cellStyle name="Total 9 6 2 17 2" xfId="27607" xr:uid="{00000000-0005-0000-0000-0000DC6B0000}"/>
    <cellStyle name="Total 9 6 2 18" xfId="27608" xr:uid="{00000000-0005-0000-0000-0000DD6B0000}"/>
    <cellStyle name="Total 9 6 2 2" xfId="27609" xr:uid="{00000000-0005-0000-0000-0000DE6B0000}"/>
    <cellStyle name="Total 9 6 2 2 2" xfId="27610" xr:uid="{00000000-0005-0000-0000-0000DF6B0000}"/>
    <cellStyle name="Total 9 6 2 3" xfId="27611" xr:uid="{00000000-0005-0000-0000-0000E06B0000}"/>
    <cellStyle name="Total 9 6 2 3 2" xfId="27612" xr:uid="{00000000-0005-0000-0000-0000E16B0000}"/>
    <cellStyle name="Total 9 6 2 4" xfId="27613" xr:uid="{00000000-0005-0000-0000-0000E26B0000}"/>
    <cellStyle name="Total 9 6 2 4 2" xfId="27614" xr:uid="{00000000-0005-0000-0000-0000E36B0000}"/>
    <cellStyle name="Total 9 6 2 5" xfId="27615" xr:uid="{00000000-0005-0000-0000-0000E46B0000}"/>
    <cellStyle name="Total 9 6 2 5 2" xfId="27616" xr:uid="{00000000-0005-0000-0000-0000E56B0000}"/>
    <cellStyle name="Total 9 6 2 6" xfId="27617" xr:uid="{00000000-0005-0000-0000-0000E66B0000}"/>
    <cellStyle name="Total 9 6 2 6 2" xfId="27618" xr:uid="{00000000-0005-0000-0000-0000E76B0000}"/>
    <cellStyle name="Total 9 6 2 7" xfId="27619" xr:uid="{00000000-0005-0000-0000-0000E86B0000}"/>
    <cellStyle name="Total 9 6 2 7 2" xfId="27620" xr:uid="{00000000-0005-0000-0000-0000E96B0000}"/>
    <cellStyle name="Total 9 6 2 8" xfId="27621" xr:uid="{00000000-0005-0000-0000-0000EA6B0000}"/>
    <cellStyle name="Total 9 6 2 8 2" xfId="27622" xr:uid="{00000000-0005-0000-0000-0000EB6B0000}"/>
    <cellStyle name="Total 9 6 2 9" xfId="27623" xr:uid="{00000000-0005-0000-0000-0000EC6B0000}"/>
    <cellStyle name="Total 9 6 2 9 2" xfId="27624" xr:uid="{00000000-0005-0000-0000-0000ED6B0000}"/>
    <cellStyle name="Total 9 6 3" xfId="27625" xr:uid="{00000000-0005-0000-0000-0000EE6B0000}"/>
    <cellStyle name="Total 9 6 3 10" xfId="27626" xr:uid="{00000000-0005-0000-0000-0000EF6B0000}"/>
    <cellStyle name="Total 9 6 3 10 2" xfId="27627" xr:uid="{00000000-0005-0000-0000-0000F06B0000}"/>
    <cellStyle name="Total 9 6 3 11" xfId="27628" xr:uid="{00000000-0005-0000-0000-0000F16B0000}"/>
    <cellStyle name="Total 9 6 3 11 2" xfId="27629" xr:uid="{00000000-0005-0000-0000-0000F26B0000}"/>
    <cellStyle name="Total 9 6 3 12" xfId="27630" xr:uid="{00000000-0005-0000-0000-0000F36B0000}"/>
    <cellStyle name="Total 9 6 3 12 2" xfId="27631" xr:uid="{00000000-0005-0000-0000-0000F46B0000}"/>
    <cellStyle name="Total 9 6 3 13" xfId="27632" xr:uid="{00000000-0005-0000-0000-0000F56B0000}"/>
    <cellStyle name="Total 9 6 3 13 2" xfId="27633" xr:uid="{00000000-0005-0000-0000-0000F66B0000}"/>
    <cellStyle name="Total 9 6 3 14" xfId="27634" xr:uid="{00000000-0005-0000-0000-0000F76B0000}"/>
    <cellStyle name="Total 9 6 3 14 2" xfId="27635" xr:uid="{00000000-0005-0000-0000-0000F86B0000}"/>
    <cellStyle name="Total 9 6 3 15" xfId="27636" xr:uid="{00000000-0005-0000-0000-0000F96B0000}"/>
    <cellStyle name="Total 9 6 3 15 2" xfId="27637" xr:uid="{00000000-0005-0000-0000-0000FA6B0000}"/>
    <cellStyle name="Total 9 6 3 16" xfId="27638" xr:uid="{00000000-0005-0000-0000-0000FB6B0000}"/>
    <cellStyle name="Total 9 6 3 2" xfId="27639" xr:uid="{00000000-0005-0000-0000-0000FC6B0000}"/>
    <cellStyle name="Total 9 6 3 2 2" xfId="27640" xr:uid="{00000000-0005-0000-0000-0000FD6B0000}"/>
    <cellStyle name="Total 9 6 3 3" xfId="27641" xr:uid="{00000000-0005-0000-0000-0000FE6B0000}"/>
    <cellStyle name="Total 9 6 3 3 2" xfId="27642" xr:uid="{00000000-0005-0000-0000-0000FF6B0000}"/>
    <cellStyle name="Total 9 6 3 4" xfId="27643" xr:uid="{00000000-0005-0000-0000-0000006C0000}"/>
    <cellStyle name="Total 9 6 3 4 2" xfId="27644" xr:uid="{00000000-0005-0000-0000-0000016C0000}"/>
    <cellStyle name="Total 9 6 3 5" xfId="27645" xr:uid="{00000000-0005-0000-0000-0000026C0000}"/>
    <cellStyle name="Total 9 6 3 5 2" xfId="27646" xr:uid="{00000000-0005-0000-0000-0000036C0000}"/>
    <cellStyle name="Total 9 6 3 6" xfId="27647" xr:uid="{00000000-0005-0000-0000-0000046C0000}"/>
    <cellStyle name="Total 9 6 3 6 2" xfId="27648" xr:uid="{00000000-0005-0000-0000-0000056C0000}"/>
    <cellStyle name="Total 9 6 3 7" xfId="27649" xr:uid="{00000000-0005-0000-0000-0000066C0000}"/>
    <cellStyle name="Total 9 6 3 7 2" xfId="27650" xr:uid="{00000000-0005-0000-0000-0000076C0000}"/>
    <cellStyle name="Total 9 6 3 8" xfId="27651" xr:uid="{00000000-0005-0000-0000-0000086C0000}"/>
    <cellStyle name="Total 9 6 3 8 2" xfId="27652" xr:uid="{00000000-0005-0000-0000-0000096C0000}"/>
    <cellStyle name="Total 9 6 3 9" xfId="27653" xr:uid="{00000000-0005-0000-0000-00000A6C0000}"/>
    <cellStyle name="Total 9 6 3 9 2" xfId="27654" xr:uid="{00000000-0005-0000-0000-00000B6C0000}"/>
    <cellStyle name="Total 9 6 4" xfId="27655" xr:uid="{00000000-0005-0000-0000-00000C6C0000}"/>
    <cellStyle name="Total 9 6 4 10" xfId="27656" xr:uid="{00000000-0005-0000-0000-00000D6C0000}"/>
    <cellStyle name="Total 9 6 4 10 2" xfId="27657" xr:uid="{00000000-0005-0000-0000-00000E6C0000}"/>
    <cellStyle name="Total 9 6 4 11" xfId="27658" xr:uid="{00000000-0005-0000-0000-00000F6C0000}"/>
    <cellStyle name="Total 9 6 4 11 2" xfId="27659" xr:uid="{00000000-0005-0000-0000-0000106C0000}"/>
    <cellStyle name="Total 9 6 4 12" xfId="27660" xr:uid="{00000000-0005-0000-0000-0000116C0000}"/>
    <cellStyle name="Total 9 6 4 12 2" xfId="27661" xr:uid="{00000000-0005-0000-0000-0000126C0000}"/>
    <cellStyle name="Total 9 6 4 13" xfId="27662" xr:uid="{00000000-0005-0000-0000-0000136C0000}"/>
    <cellStyle name="Total 9 6 4 13 2" xfId="27663" xr:uid="{00000000-0005-0000-0000-0000146C0000}"/>
    <cellStyle name="Total 9 6 4 14" xfId="27664" xr:uid="{00000000-0005-0000-0000-0000156C0000}"/>
    <cellStyle name="Total 9 6 4 14 2" xfId="27665" xr:uid="{00000000-0005-0000-0000-0000166C0000}"/>
    <cellStyle name="Total 9 6 4 15" xfId="27666" xr:uid="{00000000-0005-0000-0000-0000176C0000}"/>
    <cellStyle name="Total 9 6 4 15 2" xfId="27667" xr:uid="{00000000-0005-0000-0000-0000186C0000}"/>
    <cellStyle name="Total 9 6 4 16" xfId="27668" xr:uid="{00000000-0005-0000-0000-0000196C0000}"/>
    <cellStyle name="Total 9 6 4 2" xfId="27669" xr:uid="{00000000-0005-0000-0000-00001A6C0000}"/>
    <cellStyle name="Total 9 6 4 2 2" xfId="27670" xr:uid="{00000000-0005-0000-0000-00001B6C0000}"/>
    <cellStyle name="Total 9 6 4 3" xfId="27671" xr:uid="{00000000-0005-0000-0000-00001C6C0000}"/>
    <cellStyle name="Total 9 6 4 3 2" xfId="27672" xr:uid="{00000000-0005-0000-0000-00001D6C0000}"/>
    <cellStyle name="Total 9 6 4 4" xfId="27673" xr:uid="{00000000-0005-0000-0000-00001E6C0000}"/>
    <cellStyle name="Total 9 6 4 4 2" xfId="27674" xr:uid="{00000000-0005-0000-0000-00001F6C0000}"/>
    <cellStyle name="Total 9 6 4 5" xfId="27675" xr:uid="{00000000-0005-0000-0000-0000206C0000}"/>
    <cellStyle name="Total 9 6 4 5 2" xfId="27676" xr:uid="{00000000-0005-0000-0000-0000216C0000}"/>
    <cellStyle name="Total 9 6 4 6" xfId="27677" xr:uid="{00000000-0005-0000-0000-0000226C0000}"/>
    <cellStyle name="Total 9 6 4 6 2" xfId="27678" xr:uid="{00000000-0005-0000-0000-0000236C0000}"/>
    <cellStyle name="Total 9 6 4 7" xfId="27679" xr:uid="{00000000-0005-0000-0000-0000246C0000}"/>
    <cellStyle name="Total 9 6 4 7 2" xfId="27680" xr:uid="{00000000-0005-0000-0000-0000256C0000}"/>
    <cellStyle name="Total 9 6 4 8" xfId="27681" xr:uid="{00000000-0005-0000-0000-0000266C0000}"/>
    <cellStyle name="Total 9 6 4 8 2" xfId="27682" xr:uid="{00000000-0005-0000-0000-0000276C0000}"/>
    <cellStyle name="Total 9 6 4 9" xfId="27683" xr:uid="{00000000-0005-0000-0000-0000286C0000}"/>
    <cellStyle name="Total 9 6 4 9 2" xfId="27684" xr:uid="{00000000-0005-0000-0000-0000296C0000}"/>
    <cellStyle name="Total 9 6 5" xfId="27685" xr:uid="{00000000-0005-0000-0000-00002A6C0000}"/>
    <cellStyle name="Total 9 6 5 10" xfId="27686" xr:uid="{00000000-0005-0000-0000-00002B6C0000}"/>
    <cellStyle name="Total 9 6 5 10 2" xfId="27687" xr:uid="{00000000-0005-0000-0000-00002C6C0000}"/>
    <cellStyle name="Total 9 6 5 11" xfId="27688" xr:uid="{00000000-0005-0000-0000-00002D6C0000}"/>
    <cellStyle name="Total 9 6 5 11 2" xfId="27689" xr:uid="{00000000-0005-0000-0000-00002E6C0000}"/>
    <cellStyle name="Total 9 6 5 12" xfId="27690" xr:uid="{00000000-0005-0000-0000-00002F6C0000}"/>
    <cellStyle name="Total 9 6 5 12 2" xfId="27691" xr:uid="{00000000-0005-0000-0000-0000306C0000}"/>
    <cellStyle name="Total 9 6 5 13" xfId="27692" xr:uid="{00000000-0005-0000-0000-0000316C0000}"/>
    <cellStyle name="Total 9 6 5 13 2" xfId="27693" xr:uid="{00000000-0005-0000-0000-0000326C0000}"/>
    <cellStyle name="Total 9 6 5 14" xfId="27694" xr:uid="{00000000-0005-0000-0000-0000336C0000}"/>
    <cellStyle name="Total 9 6 5 14 2" xfId="27695" xr:uid="{00000000-0005-0000-0000-0000346C0000}"/>
    <cellStyle name="Total 9 6 5 15" xfId="27696" xr:uid="{00000000-0005-0000-0000-0000356C0000}"/>
    <cellStyle name="Total 9 6 5 2" xfId="27697" xr:uid="{00000000-0005-0000-0000-0000366C0000}"/>
    <cellStyle name="Total 9 6 5 2 2" xfId="27698" xr:uid="{00000000-0005-0000-0000-0000376C0000}"/>
    <cellStyle name="Total 9 6 5 3" xfId="27699" xr:uid="{00000000-0005-0000-0000-0000386C0000}"/>
    <cellStyle name="Total 9 6 5 3 2" xfId="27700" xr:uid="{00000000-0005-0000-0000-0000396C0000}"/>
    <cellStyle name="Total 9 6 5 4" xfId="27701" xr:uid="{00000000-0005-0000-0000-00003A6C0000}"/>
    <cellStyle name="Total 9 6 5 4 2" xfId="27702" xr:uid="{00000000-0005-0000-0000-00003B6C0000}"/>
    <cellStyle name="Total 9 6 5 5" xfId="27703" xr:uid="{00000000-0005-0000-0000-00003C6C0000}"/>
    <cellStyle name="Total 9 6 5 5 2" xfId="27704" xr:uid="{00000000-0005-0000-0000-00003D6C0000}"/>
    <cellStyle name="Total 9 6 5 6" xfId="27705" xr:uid="{00000000-0005-0000-0000-00003E6C0000}"/>
    <cellStyle name="Total 9 6 5 6 2" xfId="27706" xr:uid="{00000000-0005-0000-0000-00003F6C0000}"/>
    <cellStyle name="Total 9 6 5 7" xfId="27707" xr:uid="{00000000-0005-0000-0000-0000406C0000}"/>
    <cellStyle name="Total 9 6 5 7 2" xfId="27708" xr:uid="{00000000-0005-0000-0000-0000416C0000}"/>
    <cellStyle name="Total 9 6 5 8" xfId="27709" xr:uid="{00000000-0005-0000-0000-0000426C0000}"/>
    <cellStyle name="Total 9 6 5 8 2" xfId="27710" xr:uid="{00000000-0005-0000-0000-0000436C0000}"/>
    <cellStyle name="Total 9 6 5 9" xfId="27711" xr:uid="{00000000-0005-0000-0000-0000446C0000}"/>
    <cellStyle name="Total 9 6 5 9 2" xfId="27712" xr:uid="{00000000-0005-0000-0000-0000456C0000}"/>
    <cellStyle name="Total 9 6 6" xfId="27713" xr:uid="{00000000-0005-0000-0000-0000466C0000}"/>
    <cellStyle name="Total 9 6 6 2" xfId="27714" xr:uid="{00000000-0005-0000-0000-0000476C0000}"/>
    <cellStyle name="Total 9 6 7" xfId="27715" xr:uid="{00000000-0005-0000-0000-0000486C0000}"/>
    <cellStyle name="Total 9 6 7 2" xfId="27716" xr:uid="{00000000-0005-0000-0000-0000496C0000}"/>
    <cellStyle name="Total 9 6 8" xfId="27717" xr:uid="{00000000-0005-0000-0000-00004A6C0000}"/>
    <cellStyle name="Total 9 6 8 2" xfId="27718" xr:uid="{00000000-0005-0000-0000-00004B6C0000}"/>
    <cellStyle name="Total 9 6 9" xfId="27719" xr:uid="{00000000-0005-0000-0000-00004C6C0000}"/>
    <cellStyle name="Total 9 6 9 2" xfId="27720" xr:uid="{00000000-0005-0000-0000-00004D6C0000}"/>
    <cellStyle name="Total 9 7" xfId="27721" xr:uid="{00000000-0005-0000-0000-00004E6C0000}"/>
    <cellStyle name="Total 9 7 10" xfId="27722" xr:uid="{00000000-0005-0000-0000-00004F6C0000}"/>
    <cellStyle name="Total 9 7 10 2" xfId="27723" xr:uid="{00000000-0005-0000-0000-0000506C0000}"/>
    <cellStyle name="Total 9 7 11" xfId="27724" xr:uid="{00000000-0005-0000-0000-0000516C0000}"/>
    <cellStyle name="Total 9 7 11 2" xfId="27725" xr:uid="{00000000-0005-0000-0000-0000526C0000}"/>
    <cellStyle name="Total 9 7 12" xfId="27726" xr:uid="{00000000-0005-0000-0000-0000536C0000}"/>
    <cellStyle name="Total 9 7 12 2" xfId="27727" xr:uid="{00000000-0005-0000-0000-0000546C0000}"/>
    <cellStyle name="Total 9 7 13" xfId="27728" xr:uid="{00000000-0005-0000-0000-0000556C0000}"/>
    <cellStyle name="Total 9 7 13 2" xfId="27729" xr:uid="{00000000-0005-0000-0000-0000566C0000}"/>
    <cellStyle name="Total 9 7 14" xfId="27730" xr:uid="{00000000-0005-0000-0000-0000576C0000}"/>
    <cellStyle name="Total 9 7 14 2" xfId="27731" xr:uid="{00000000-0005-0000-0000-0000586C0000}"/>
    <cellStyle name="Total 9 7 15" xfId="27732" xr:uid="{00000000-0005-0000-0000-0000596C0000}"/>
    <cellStyle name="Total 9 7 15 2" xfId="27733" xr:uid="{00000000-0005-0000-0000-00005A6C0000}"/>
    <cellStyle name="Total 9 7 16" xfId="27734" xr:uid="{00000000-0005-0000-0000-00005B6C0000}"/>
    <cellStyle name="Total 9 7 16 2" xfId="27735" xr:uid="{00000000-0005-0000-0000-00005C6C0000}"/>
    <cellStyle name="Total 9 7 17" xfId="27736" xr:uid="{00000000-0005-0000-0000-00005D6C0000}"/>
    <cellStyle name="Total 9 7 17 2" xfId="27737" xr:uid="{00000000-0005-0000-0000-00005E6C0000}"/>
    <cellStyle name="Total 9 7 18" xfId="27738" xr:uid="{00000000-0005-0000-0000-00005F6C0000}"/>
    <cellStyle name="Total 9 7 18 2" xfId="27739" xr:uid="{00000000-0005-0000-0000-0000606C0000}"/>
    <cellStyle name="Total 9 7 19" xfId="27740" xr:uid="{00000000-0005-0000-0000-0000616C0000}"/>
    <cellStyle name="Total 9 7 2" xfId="27741" xr:uid="{00000000-0005-0000-0000-0000626C0000}"/>
    <cellStyle name="Total 9 7 2 10" xfId="27742" xr:uid="{00000000-0005-0000-0000-0000636C0000}"/>
    <cellStyle name="Total 9 7 2 10 2" xfId="27743" xr:uid="{00000000-0005-0000-0000-0000646C0000}"/>
    <cellStyle name="Total 9 7 2 11" xfId="27744" xr:uid="{00000000-0005-0000-0000-0000656C0000}"/>
    <cellStyle name="Total 9 7 2 11 2" xfId="27745" xr:uid="{00000000-0005-0000-0000-0000666C0000}"/>
    <cellStyle name="Total 9 7 2 12" xfId="27746" xr:uid="{00000000-0005-0000-0000-0000676C0000}"/>
    <cellStyle name="Total 9 7 2 12 2" xfId="27747" xr:uid="{00000000-0005-0000-0000-0000686C0000}"/>
    <cellStyle name="Total 9 7 2 13" xfId="27748" xr:uid="{00000000-0005-0000-0000-0000696C0000}"/>
    <cellStyle name="Total 9 7 2 13 2" xfId="27749" xr:uid="{00000000-0005-0000-0000-00006A6C0000}"/>
    <cellStyle name="Total 9 7 2 14" xfId="27750" xr:uid="{00000000-0005-0000-0000-00006B6C0000}"/>
    <cellStyle name="Total 9 7 2 14 2" xfId="27751" xr:uid="{00000000-0005-0000-0000-00006C6C0000}"/>
    <cellStyle name="Total 9 7 2 15" xfId="27752" xr:uid="{00000000-0005-0000-0000-00006D6C0000}"/>
    <cellStyle name="Total 9 7 2 15 2" xfId="27753" xr:uid="{00000000-0005-0000-0000-00006E6C0000}"/>
    <cellStyle name="Total 9 7 2 16" xfId="27754" xr:uid="{00000000-0005-0000-0000-00006F6C0000}"/>
    <cellStyle name="Total 9 7 2 16 2" xfId="27755" xr:uid="{00000000-0005-0000-0000-0000706C0000}"/>
    <cellStyle name="Total 9 7 2 17" xfId="27756" xr:uid="{00000000-0005-0000-0000-0000716C0000}"/>
    <cellStyle name="Total 9 7 2 17 2" xfId="27757" xr:uid="{00000000-0005-0000-0000-0000726C0000}"/>
    <cellStyle name="Total 9 7 2 18" xfId="27758" xr:uid="{00000000-0005-0000-0000-0000736C0000}"/>
    <cellStyle name="Total 9 7 2 2" xfId="27759" xr:uid="{00000000-0005-0000-0000-0000746C0000}"/>
    <cellStyle name="Total 9 7 2 2 2" xfId="27760" xr:uid="{00000000-0005-0000-0000-0000756C0000}"/>
    <cellStyle name="Total 9 7 2 3" xfId="27761" xr:uid="{00000000-0005-0000-0000-0000766C0000}"/>
    <cellStyle name="Total 9 7 2 3 2" xfId="27762" xr:uid="{00000000-0005-0000-0000-0000776C0000}"/>
    <cellStyle name="Total 9 7 2 4" xfId="27763" xr:uid="{00000000-0005-0000-0000-0000786C0000}"/>
    <cellStyle name="Total 9 7 2 4 2" xfId="27764" xr:uid="{00000000-0005-0000-0000-0000796C0000}"/>
    <cellStyle name="Total 9 7 2 5" xfId="27765" xr:uid="{00000000-0005-0000-0000-00007A6C0000}"/>
    <cellStyle name="Total 9 7 2 5 2" xfId="27766" xr:uid="{00000000-0005-0000-0000-00007B6C0000}"/>
    <cellStyle name="Total 9 7 2 6" xfId="27767" xr:uid="{00000000-0005-0000-0000-00007C6C0000}"/>
    <cellStyle name="Total 9 7 2 6 2" xfId="27768" xr:uid="{00000000-0005-0000-0000-00007D6C0000}"/>
    <cellStyle name="Total 9 7 2 7" xfId="27769" xr:uid="{00000000-0005-0000-0000-00007E6C0000}"/>
    <cellStyle name="Total 9 7 2 7 2" xfId="27770" xr:uid="{00000000-0005-0000-0000-00007F6C0000}"/>
    <cellStyle name="Total 9 7 2 8" xfId="27771" xr:uid="{00000000-0005-0000-0000-0000806C0000}"/>
    <cellStyle name="Total 9 7 2 8 2" xfId="27772" xr:uid="{00000000-0005-0000-0000-0000816C0000}"/>
    <cellStyle name="Total 9 7 2 9" xfId="27773" xr:uid="{00000000-0005-0000-0000-0000826C0000}"/>
    <cellStyle name="Total 9 7 2 9 2" xfId="27774" xr:uid="{00000000-0005-0000-0000-0000836C0000}"/>
    <cellStyle name="Total 9 7 3" xfId="27775" xr:uid="{00000000-0005-0000-0000-0000846C0000}"/>
    <cellStyle name="Total 9 7 3 10" xfId="27776" xr:uid="{00000000-0005-0000-0000-0000856C0000}"/>
    <cellStyle name="Total 9 7 3 10 2" xfId="27777" xr:uid="{00000000-0005-0000-0000-0000866C0000}"/>
    <cellStyle name="Total 9 7 3 11" xfId="27778" xr:uid="{00000000-0005-0000-0000-0000876C0000}"/>
    <cellStyle name="Total 9 7 3 11 2" xfId="27779" xr:uid="{00000000-0005-0000-0000-0000886C0000}"/>
    <cellStyle name="Total 9 7 3 12" xfId="27780" xr:uid="{00000000-0005-0000-0000-0000896C0000}"/>
    <cellStyle name="Total 9 7 3 12 2" xfId="27781" xr:uid="{00000000-0005-0000-0000-00008A6C0000}"/>
    <cellStyle name="Total 9 7 3 13" xfId="27782" xr:uid="{00000000-0005-0000-0000-00008B6C0000}"/>
    <cellStyle name="Total 9 7 3 13 2" xfId="27783" xr:uid="{00000000-0005-0000-0000-00008C6C0000}"/>
    <cellStyle name="Total 9 7 3 14" xfId="27784" xr:uid="{00000000-0005-0000-0000-00008D6C0000}"/>
    <cellStyle name="Total 9 7 3 14 2" xfId="27785" xr:uid="{00000000-0005-0000-0000-00008E6C0000}"/>
    <cellStyle name="Total 9 7 3 15" xfId="27786" xr:uid="{00000000-0005-0000-0000-00008F6C0000}"/>
    <cellStyle name="Total 9 7 3 15 2" xfId="27787" xr:uid="{00000000-0005-0000-0000-0000906C0000}"/>
    <cellStyle name="Total 9 7 3 16" xfId="27788" xr:uid="{00000000-0005-0000-0000-0000916C0000}"/>
    <cellStyle name="Total 9 7 3 2" xfId="27789" xr:uid="{00000000-0005-0000-0000-0000926C0000}"/>
    <cellStyle name="Total 9 7 3 2 2" xfId="27790" xr:uid="{00000000-0005-0000-0000-0000936C0000}"/>
    <cellStyle name="Total 9 7 3 3" xfId="27791" xr:uid="{00000000-0005-0000-0000-0000946C0000}"/>
    <cellStyle name="Total 9 7 3 3 2" xfId="27792" xr:uid="{00000000-0005-0000-0000-0000956C0000}"/>
    <cellStyle name="Total 9 7 3 4" xfId="27793" xr:uid="{00000000-0005-0000-0000-0000966C0000}"/>
    <cellStyle name="Total 9 7 3 4 2" xfId="27794" xr:uid="{00000000-0005-0000-0000-0000976C0000}"/>
    <cellStyle name="Total 9 7 3 5" xfId="27795" xr:uid="{00000000-0005-0000-0000-0000986C0000}"/>
    <cellStyle name="Total 9 7 3 5 2" xfId="27796" xr:uid="{00000000-0005-0000-0000-0000996C0000}"/>
    <cellStyle name="Total 9 7 3 6" xfId="27797" xr:uid="{00000000-0005-0000-0000-00009A6C0000}"/>
    <cellStyle name="Total 9 7 3 6 2" xfId="27798" xr:uid="{00000000-0005-0000-0000-00009B6C0000}"/>
    <cellStyle name="Total 9 7 3 7" xfId="27799" xr:uid="{00000000-0005-0000-0000-00009C6C0000}"/>
    <cellStyle name="Total 9 7 3 7 2" xfId="27800" xr:uid="{00000000-0005-0000-0000-00009D6C0000}"/>
    <cellStyle name="Total 9 7 3 8" xfId="27801" xr:uid="{00000000-0005-0000-0000-00009E6C0000}"/>
    <cellStyle name="Total 9 7 3 8 2" xfId="27802" xr:uid="{00000000-0005-0000-0000-00009F6C0000}"/>
    <cellStyle name="Total 9 7 3 9" xfId="27803" xr:uid="{00000000-0005-0000-0000-0000A06C0000}"/>
    <cellStyle name="Total 9 7 3 9 2" xfId="27804" xr:uid="{00000000-0005-0000-0000-0000A16C0000}"/>
    <cellStyle name="Total 9 7 4" xfId="27805" xr:uid="{00000000-0005-0000-0000-0000A26C0000}"/>
    <cellStyle name="Total 9 7 4 10" xfId="27806" xr:uid="{00000000-0005-0000-0000-0000A36C0000}"/>
    <cellStyle name="Total 9 7 4 10 2" xfId="27807" xr:uid="{00000000-0005-0000-0000-0000A46C0000}"/>
    <cellStyle name="Total 9 7 4 11" xfId="27808" xr:uid="{00000000-0005-0000-0000-0000A56C0000}"/>
    <cellStyle name="Total 9 7 4 11 2" xfId="27809" xr:uid="{00000000-0005-0000-0000-0000A66C0000}"/>
    <cellStyle name="Total 9 7 4 12" xfId="27810" xr:uid="{00000000-0005-0000-0000-0000A76C0000}"/>
    <cellStyle name="Total 9 7 4 12 2" xfId="27811" xr:uid="{00000000-0005-0000-0000-0000A86C0000}"/>
    <cellStyle name="Total 9 7 4 13" xfId="27812" xr:uid="{00000000-0005-0000-0000-0000A96C0000}"/>
    <cellStyle name="Total 9 7 4 13 2" xfId="27813" xr:uid="{00000000-0005-0000-0000-0000AA6C0000}"/>
    <cellStyle name="Total 9 7 4 14" xfId="27814" xr:uid="{00000000-0005-0000-0000-0000AB6C0000}"/>
    <cellStyle name="Total 9 7 4 14 2" xfId="27815" xr:uid="{00000000-0005-0000-0000-0000AC6C0000}"/>
    <cellStyle name="Total 9 7 4 15" xfId="27816" xr:uid="{00000000-0005-0000-0000-0000AD6C0000}"/>
    <cellStyle name="Total 9 7 4 15 2" xfId="27817" xr:uid="{00000000-0005-0000-0000-0000AE6C0000}"/>
    <cellStyle name="Total 9 7 4 16" xfId="27818" xr:uid="{00000000-0005-0000-0000-0000AF6C0000}"/>
    <cellStyle name="Total 9 7 4 2" xfId="27819" xr:uid="{00000000-0005-0000-0000-0000B06C0000}"/>
    <cellStyle name="Total 9 7 4 2 2" xfId="27820" xr:uid="{00000000-0005-0000-0000-0000B16C0000}"/>
    <cellStyle name="Total 9 7 4 3" xfId="27821" xr:uid="{00000000-0005-0000-0000-0000B26C0000}"/>
    <cellStyle name="Total 9 7 4 3 2" xfId="27822" xr:uid="{00000000-0005-0000-0000-0000B36C0000}"/>
    <cellStyle name="Total 9 7 4 4" xfId="27823" xr:uid="{00000000-0005-0000-0000-0000B46C0000}"/>
    <cellStyle name="Total 9 7 4 4 2" xfId="27824" xr:uid="{00000000-0005-0000-0000-0000B56C0000}"/>
    <cellStyle name="Total 9 7 4 5" xfId="27825" xr:uid="{00000000-0005-0000-0000-0000B66C0000}"/>
    <cellStyle name="Total 9 7 4 5 2" xfId="27826" xr:uid="{00000000-0005-0000-0000-0000B76C0000}"/>
    <cellStyle name="Total 9 7 4 6" xfId="27827" xr:uid="{00000000-0005-0000-0000-0000B86C0000}"/>
    <cellStyle name="Total 9 7 4 6 2" xfId="27828" xr:uid="{00000000-0005-0000-0000-0000B96C0000}"/>
    <cellStyle name="Total 9 7 4 7" xfId="27829" xr:uid="{00000000-0005-0000-0000-0000BA6C0000}"/>
    <cellStyle name="Total 9 7 4 7 2" xfId="27830" xr:uid="{00000000-0005-0000-0000-0000BB6C0000}"/>
    <cellStyle name="Total 9 7 4 8" xfId="27831" xr:uid="{00000000-0005-0000-0000-0000BC6C0000}"/>
    <cellStyle name="Total 9 7 4 8 2" xfId="27832" xr:uid="{00000000-0005-0000-0000-0000BD6C0000}"/>
    <cellStyle name="Total 9 7 4 9" xfId="27833" xr:uid="{00000000-0005-0000-0000-0000BE6C0000}"/>
    <cellStyle name="Total 9 7 4 9 2" xfId="27834" xr:uid="{00000000-0005-0000-0000-0000BF6C0000}"/>
    <cellStyle name="Total 9 7 5" xfId="27835" xr:uid="{00000000-0005-0000-0000-0000C06C0000}"/>
    <cellStyle name="Total 9 7 5 10" xfId="27836" xr:uid="{00000000-0005-0000-0000-0000C16C0000}"/>
    <cellStyle name="Total 9 7 5 10 2" xfId="27837" xr:uid="{00000000-0005-0000-0000-0000C26C0000}"/>
    <cellStyle name="Total 9 7 5 11" xfId="27838" xr:uid="{00000000-0005-0000-0000-0000C36C0000}"/>
    <cellStyle name="Total 9 7 5 11 2" xfId="27839" xr:uid="{00000000-0005-0000-0000-0000C46C0000}"/>
    <cellStyle name="Total 9 7 5 12" xfId="27840" xr:uid="{00000000-0005-0000-0000-0000C56C0000}"/>
    <cellStyle name="Total 9 7 5 12 2" xfId="27841" xr:uid="{00000000-0005-0000-0000-0000C66C0000}"/>
    <cellStyle name="Total 9 7 5 13" xfId="27842" xr:uid="{00000000-0005-0000-0000-0000C76C0000}"/>
    <cellStyle name="Total 9 7 5 13 2" xfId="27843" xr:uid="{00000000-0005-0000-0000-0000C86C0000}"/>
    <cellStyle name="Total 9 7 5 14" xfId="27844" xr:uid="{00000000-0005-0000-0000-0000C96C0000}"/>
    <cellStyle name="Total 9 7 5 14 2" xfId="27845" xr:uid="{00000000-0005-0000-0000-0000CA6C0000}"/>
    <cellStyle name="Total 9 7 5 15" xfId="27846" xr:uid="{00000000-0005-0000-0000-0000CB6C0000}"/>
    <cellStyle name="Total 9 7 5 2" xfId="27847" xr:uid="{00000000-0005-0000-0000-0000CC6C0000}"/>
    <cellStyle name="Total 9 7 5 2 2" xfId="27848" xr:uid="{00000000-0005-0000-0000-0000CD6C0000}"/>
    <cellStyle name="Total 9 7 5 3" xfId="27849" xr:uid="{00000000-0005-0000-0000-0000CE6C0000}"/>
    <cellStyle name="Total 9 7 5 3 2" xfId="27850" xr:uid="{00000000-0005-0000-0000-0000CF6C0000}"/>
    <cellStyle name="Total 9 7 5 4" xfId="27851" xr:uid="{00000000-0005-0000-0000-0000D06C0000}"/>
    <cellStyle name="Total 9 7 5 4 2" xfId="27852" xr:uid="{00000000-0005-0000-0000-0000D16C0000}"/>
    <cellStyle name="Total 9 7 5 5" xfId="27853" xr:uid="{00000000-0005-0000-0000-0000D26C0000}"/>
    <cellStyle name="Total 9 7 5 5 2" xfId="27854" xr:uid="{00000000-0005-0000-0000-0000D36C0000}"/>
    <cellStyle name="Total 9 7 5 6" xfId="27855" xr:uid="{00000000-0005-0000-0000-0000D46C0000}"/>
    <cellStyle name="Total 9 7 5 6 2" xfId="27856" xr:uid="{00000000-0005-0000-0000-0000D56C0000}"/>
    <cellStyle name="Total 9 7 5 7" xfId="27857" xr:uid="{00000000-0005-0000-0000-0000D66C0000}"/>
    <cellStyle name="Total 9 7 5 7 2" xfId="27858" xr:uid="{00000000-0005-0000-0000-0000D76C0000}"/>
    <cellStyle name="Total 9 7 5 8" xfId="27859" xr:uid="{00000000-0005-0000-0000-0000D86C0000}"/>
    <cellStyle name="Total 9 7 5 8 2" xfId="27860" xr:uid="{00000000-0005-0000-0000-0000D96C0000}"/>
    <cellStyle name="Total 9 7 5 9" xfId="27861" xr:uid="{00000000-0005-0000-0000-0000DA6C0000}"/>
    <cellStyle name="Total 9 7 5 9 2" xfId="27862" xr:uid="{00000000-0005-0000-0000-0000DB6C0000}"/>
    <cellStyle name="Total 9 7 6" xfId="27863" xr:uid="{00000000-0005-0000-0000-0000DC6C0000}"/>
    <cellStyle name="Total 9 7 6 2" xfId="27864" xr:uid="{00000000-0005-0000-0000-0000DD6C0000}"/>
    <cellStyle name="Total 9 7 7" xfId="27865" xr:uid="{00000000-0005-0000-0000-0000DE6C0000}"/>
    <cellStyle name="Total 9 7 7 2" xfId="27866" xr:uid="{00000000-0005-0000-0000-0000DF6C0000}"/>
    <cellStyle name="Total 9 7 8" xfId="27867" xr:uid="{00000000-0005-0000-0000-0000E06C0000}"/>
    <cellStyle name="Total 9 7 8 2" xfId="27868" xr:uid="{00000000-0005-0000-0000-0000E16C0000}"/>
    <cellStyle name="Total 9 7 9" xfId="27869" xr:uid="{00000000-0005-0000-0000-0000E26C0000}"/>
    <cellStyle name="Total 9 7 9 2" xfId="27870" xr:uid="{00000000-0005-0000-0000-0000E36C0000}"/>
    <cellStyle name="Total 9 8" xfId="27871" xr:uid="{00000000-0005-0000-0000-0000E46C0000}"/>
    <cellStyle name="Total 9 8 10" xfId="27872" xr:uid="{00000000-0005-0000-0000-0000E56C0000}"/>
    <cellStyle name="Total 9 8 10 2" xfId="27873" xr:uid="{00000000-0005-0000-0000-0000E66C0000}"/>
    <cellStyle name="Total 9 8 11" xfId="27874" xr:uid="{00000000-0005-0000-0000-0000E76C0000}"/>
    <cellStyle name="Total 9 8 11 2" xfId="27875" xr:uid="{00000000-0005-0000-0000-0000E86C0000}"/>
    <cellStyle name="Total 9 8 12" xfId="27876" xr:uid="{00000000-0005-0000-0000-0000E96C0000}"/>
    <cellStyle name="Total 9 8 12 2" xfId="27877" xr:uid="{00000000-0005-0000-0000-0000EA6C0000}"/>
    <cellStyle name="Total 9 8 13" xfId="27878" xr:uid="{00000000-0005-0000-0000-0000EB6C0000}"/>
    <cellStyle name="Total 9 8 13 2" xfId="27879" xr:uid="{00000000-0005-0000-0000-0000EC6C0000}"/>
    <cellStyle name="Total 9 8 14" xfId="27880" xr:uid="{00000000-0005-0000-0000-0000ED6C0000}"/>
    <cellStyle name="Total 9 8 14 2" xfId="27881" xr:uid="{00000000-0005-0000-0000-0000EE6C0000}"/>
    <cellStyle name="Total 9 8 15" xfId="27882" xr:uid="{00000000-0005-0000-0000-0000EF6C0000}"/>
    <cellStyle name="Total 9 8 15 2" xfId="27883" xr:uid="{00000000-0005-0000-0000-0000F06C0000}"/>
    <cellStyle name="Total 9 8 16" xfId="27884" xr:uid="{00000000-0005-0000-0000-0000F16C0000}"/>
    <cellStyle name="Total 9 8 16 2" xfId="27885" xr:uid="{00000000-0005-0000-0000-0000F26C0000}"/>
    <cellStyle name="Total 9 8 17" xfId="27886" xr:uid="{00000000-0005-0000-0000-0000F36C0000}"/>
    <cellStyle name="Total 9 8 17 2" xfId="27887" xr:uid="{00000000-0005-0000-0000-0000F46C0000}"/>
    <cellStyle name="Total 9 8 18" xfId="27888" xr:uid="{00000000-0005-0000-0000-0000F56C0000}"/>
    <cellStyle name="Total 9 8 2" xfId="27889" xr:uid="{00000000-0005-0000-0000-0000F66C0000}"/>
    <cellStyle name="Total 9 8 2 10" xfId="27890" xr:uid="{00000000-0005-0000-0000-0000F76C0000}"/>
    <cellStyle name="Total 9 8 2 10 2" xfId="27891" xr:uid="{00000000-0005-0000-0000-0000F86C0000}"/>
    <cellStyle name="Total 9 8 2 11" xfId="27892" xr:uid="{00000000-0005-0000-0000-0000F96C0000}"/>
    <cellStyle name="Total 9 8 2 11 2" xfId="27893" xr:uid="{00000000-0005-0000-0000-0000FA6C0000}"/>
    <cellStyle name="Total 9 8 2 12" xfId="27894" xr:uid="{00000000-0005-0000-0000-0000FB6C0000}"/>
    <cellStyle name="Total 9 8 2 12 2" xfId="27895" xr:uid="{00000000-0005-0000-0000-0000FC6C0000}"/>
    <cellStyle name="Total 9 8 2 13" xfId="27896" xr:uid="{00000000-0005-0000-0000-0000FD6C0000}"/>
    <cellStyle name="Total 9 8 2 13 2" xfId="27897" xr:uid="{00000000-0005-0000-0000-0000FE6C0000}"/>
    <cellStyle name="Total 9 8 2 14" xfId="27898" xr:uid="{00000000-0005-0000-0000-0000FF6C0000}"/>
    <cellStyle name="Total 9 8 2 14 2" xfId="27899" xr:uid="{00000000-0005-0000-0000-0000006D0000}"/>
    <cellStyle name="Total 9 8 2 15" xfId="27900" xr:uid="{00000000-0005-0000-0000-0000016D0000}"/>
    <cellStyle name="Total 9 8 2 15 2" xfId="27901" xr:uid="{00000000-0005-0000-0000-0000026D0000}"/>
    <cellStyle name="Total 9 8 2 16" xfId="27902" xr:uid="{00000000-0005-0000-0000-0000036D0000}"/>
    <cellStyle name="Total 9 8 2 16 2" xfId="27903" xr:uid="{00000000-0005-0000-0000-0000046D0000}"/>
    <cellStyle name="Total 9 8 2 17" xfId="27904" xr:uid="{00000000-0005-0000-0000-0000056D0000}"/>
    <cellStyle name="Total 9 8 2 17 2" xfId="27905" xr:uid="{00000000-0005-0000-0000-0000066D0000}"/>
    <cellStyle name="Total 9 8 2 18" xfId="27906" xr:uid="{00000000-0005-0000-0000-0000076D0000}"/>
    <cellStyle name="Total 9 8 2 2" xfId="27907" xr:uid="{00000000-0005-0000-0000-0000086D0000}"/>
    <cellStyle name="Total 9 8 2 2 2" xfId="27908" xr:uid="{00000000-0005-0000-0000-0000096D0000}"/>
    <cellStyle name="Total 9 8 2 3" xfId="27909" xr:uid="{00000000-0005-0000-0000-00000A6D0000}"/>
    <cellStyle name="Total 9 8 2 3 2" xfId="27910" xr:uid="{00000000-0005-0000-0000-00000B6D0000}"/>
    <cellStyle name="Total 9 8 2 4" xfId="27911" xr:uid="{00000000-0005-0000-0000-00000C6D0000}"/>
    <cellStyle name="Total 9 8 2 4 2" xfId="27912" xr:uid="{00000000-0005-0000-0000-00000D6D0000}"/>
    <cellStyle name="Total 9 8 2 5" xfId="27913" xr:uid="{00000000-0005-0000-0000-00000E6D0000}"/>
    <cellStyle name="Total 9 8 2 5 2" xfId="27914" xr:uid="{00000000-0005-0000-0000-00000F6D0000}"/>
    <cellStyle name="Total 9 8 2 6" xfId="27915" xr:uid="{00000000-0005-0000-0000-0000106D0000}"/>
    <cellStyle name="Total 9 8 2 6 2" xfId="27916" xr:uid="{00000000-0005-0000-0000-0000116D0000}"/>
    <cellStyle name="Total 9 8 2 7" xfId="27917" xr:uid="{00000000-0005-0000-0000-0000126D0000}"/>
    <cellStyle name="Total 9 8 2 7 2" xfId="27918" xr:uid="{00000000-0005-0000-0000-0000136D0000}"/>
    <cellStyle name="Total 9 8 2 8" xfId="27919" xr:uid="{00000000-0005-0000-0000-0000146D0000}"/>
    <cellStyle name="Total 9 8 2 8 2" xfId="27920" xr:uid="{00000000-0005-0000-0000-0000156D0000}"/>
    <cellStyle name="Total 9 8 2 9" xfId="27921" xr:uid="{00000000-0005-0000-0000-0000166D0000}"/>
    <cellStyle name="Total 9 8 2 9 2" xfId="27922" xr:uid="{00000000-0005-0000-0000-0000176D0000}"/>
    <cellStyle name="Total 9 8 3" xfId="27923" xr:uid="{00000000-0005-0000-0000-0000186D0000}"/>
    <cellStyle name="Total 9 8 3 10" xfId="27924" xr:uid="{00000000-0005-0000-0000-0000196D0000}"/>
    <cellStyle name="Total 9 8 3 10 2" xfId="27925" xr:uid="{00000000-0005-0000-0000-00001A6D0000}"/>
    <cellStyle name="Total 9 8 3 11" xfId="27926" xr:uid="{00000000-0005-0000-0000-00001B6D0000}"/>
    <cellStyle name="Total 9 8 3 11 2" xfId="27927" xr:uid="{00000000-0005-0000-0000-00001C6D0000}"/>
    <cellStyle name="Total 9 8 3 12" xfId="27928" xr:uid="{00000000-0005-0000-0000-00001D6D0000}"/>
    <cellStyle name="Total 9 8 3 12 2" xfId="27929" xr:uid="{00000000-0005-0000-0000-00001E6D0000}"/>
    <cellStyle name="Total 9 8 3 13" xfId="27930" xr:uid="{00000000-0005-0000-0000-00001F6D0000}"/>
    <cellStyle name="Total 9 8 3 13 2" xfId="27931" xr:uid="{00000000-0005-0000-0000-0000206D0000}"/>
    <cellStyle name="Total 9 8 3 14" xfId="27932" xr:uid="{00000000-0005-0000-0000-0000216D0000}"/>
    <cellStyle name="Total 9 8 3 14 2" xfId="27933" xr:uid="{00000000-0005-0000-0000-0000226D0000}"/>
    <cellStyle name="Total 9 8 3 15" xfId="27934" xr:uid="{00000000-0005-0000-0000-0000236D0000}"/>
    <cellStyle name="Total 9 8 3 15 2" xfId="27935" xr:uid="{00000000-0005-0000-0000-0000246D0000}"/>
    <cellStyle name="Total 9 8 3 16" xfId="27936" xr:uid="{00000000-0005-0000-0000-0000256D0000}"/>
    <cellStyle name="Total 9 8 3 2" xfId="27937" xr:uid="{00000000-0005-0000-0000-0000266D0000}"/>
    <cellStyle name="Total 9 8 3 2 2" xfId="27938" xr:uid="{00000000-0005-0000-0000-0000276D0000}"/>
    <cellStyle name="Total 9 8 3 3" xfId="27939" xr:uid="{00000000-0005-0000-0000-0000286D0000}"/>
    <cellStyle name="Total 9 8 3 3 2" xfId="27940" xr:uid="{00000000-0005-0000-0000-0000296D0000}"/>
    <cellStyle name="Total 9 8 3 4" xfId="27941" xr:uid="{00000000-0005-0000-0000-00002A6D0000}"/>
    <cellStyle name="Total 9 8 3 4 2" xfId="27942" xr:uid="{00000000-0005-0000-0000-00002B6D0000}"/>
    <cellStyle name="Total 9 8 3 5" xfId="27943" xr:uid="{00000000-0005-0000-0000-00002C6D0000}"/>
    <cellStyle name="Total 9 8 3 5 2" xfId="27944" xr:uid="{00000000-0005-0000-0000-00002D6D0000}"/>
    <cellStyle name="Total 9 8 3 6" xfId="27945" xr:uid="{00000000-0005-0000-0000-00002E6D0000}"/>
    <cellStyle name="Total 9 8 3 6 2" xfId="27946" xr:uid="{00000000-0005-0000-0000-00002F6D0000}"/>
    <cellStyle name="Total 9 8 3 7" xfId="27947" xr:uid="{00000000-0005-0000-0000-0000306D0000}"/>
    <cellStyle name="Total 9 8 3 7 2" xfId="27948" xr:uid="{00000000-0005-0000-0000-0000316D0000}"/>
    <cellStyle name="Total 9 8 3 8" xfId="27949" xr:uid="{00000000-0005-0000-0000-0000326D0000}"/>
    <cellStyle name="Total 9 8 3 8 2" xfId="27950" xr:uid="{00000000-0005-0000-0000-0000336D0000}"/>
    <cellStyle name="Total 9 8 3 9" xfId="27951" xr:uid="{00000000-0005-0000-0000-0000346D0000}"/>
    <cellStyle name="Total 9 8 3 9 2" xfId="27952" xr:uid="{00000000-0005-0000-0000-0000356D0000}"/>
    <cellStyle name="Total 9 8 4" xfId="27953" xr:uid="{00000000-0005-0000-0000-0000366D0000}"/>
    <cellStyle name="Total 9 8 4 10" xfId="27954" xr:uid="{00000000-0005-0000-0000-0000376D0000}"/>
    <cellStyle name="Total 9 8 4 10 2" xfId="27955" xr:uid="{00000000-0005-0000-0000-0000386D0000}"/>
    <cellStyle name="Total 9 8 4 11" xfId="27956" xr:uid="{00000000-0005-0000-0000-0000396D0000}"/>
    <cellStyle name="Total 9 8 4 11 2" xfId="27957" xr:uid="{00000000-0005-0000-0000-00003A6D0000}"/>
    <cellStyle name="Total 9 8 4 12" xfId="27958" xr:uid="{00000000-0005-0000-0000-00003B6D0000}"/>
    <cellStyle name="Total 9 8 4 12 2" xfId="27959" xr:uid="{00000000-0005-0000-0000-00003C6D0000}"/>
    <cellStyle name="Total 9 8 4 13" xfId="27960" xr:uid="{00000000-0005-0000-0000-00003D6D0000}"/>
    <cellStyle name="Total 9 8 4 13 2" xfId="27961" xr:uid="{00000000-0005-0000-0000-00003E6D0000}"/>
    <cellStyle name="Total 9 8 4 14" xfId="27962" xr:uid="{00000000-0005-0000-0000-00003F6D0000}"/>
    <cellStyle name="Total 9 8 4 14 2" xfId="27963" xr:uid="{00000000-0005-0000-0000-0000406D0000}"/>
    <cellStyle name="Total 9 8 4 15" xfId="27964" xr:uid="{00000000-0005-0000-0000-0000416D0000}"/>
    <cellStyle name="Total 9 8 4 15 2" xfId="27965" xr:uid="{00000000-0005-0000-0000-0000426D0000}"/>
    <cellStyle name="Total 9 8 4 16" xfId="27966" xr:uid="{00000000-0005-0000-0000-0000436D0000}"/>
    <cellStyle name="Total 9 8 4 2" xfId="27967" xr:uid="{00000000-0005-0000-0000-0000446D0000}"/>
    <cellStyle name="Total 9 8 4 2 2" xfId="27968" xr:uid="{00000000-0005-0000-0000-0000456D0000}"/>
    <cellStyle name="Total 9 8 4 3" xfId="27969" xr:uid="{00000000-0005-0000-0000-0000466D0000}"/>
    <cellStyle name="Total 9 8 4 3 2" xfId="27970" xr:uid="{00000000-0005-0000-0000-0000476D0000}"/>
    <cellStyle name="Total 9 8 4 4" xfId="27971" xr:uid="{00000000-0005-0000-0000-0000486D0000}"/>
    <cellStyle name="Total 9 8 4 4 2" xfId="27972" xr:uid="{00000000-0005-0000-0000-0000496D0000}"/>
    <cellStyle name="Total 9 8 4 5" xfId="27973" xr:uid="{00000000-0005-0000-0000-00004A6D0000}"/>
    <cellStyle name="Total 9 8 4 5 2" xfId="27974" xr:uid="{00000000-0005-0000-0000-00004B6D0000}"/>
    <cellStyle name="Total 9 8 4 6" xfId="27975" xr:uid="{00000000-0005-0000-0000-00004C6D0000}"/>
    <cellStyle name="Total 9 8 4 6 2" xfId="27976" xr:uid="{00000000-0005-0000-0000-00004D6D0000}"/>
    <cellStyle name="Total 9 8 4 7" xfId="27977" xr:uid="{00000000-0005-0000-0000-00004E6D0000}"/>
    <cellStyle name="Total 9 8 4 7 2" xfId="27978" xr:uid="{00000000-0005-0000-0000-00004F6D0000}"/>
    <cellStyle name="Total 9 8 4 8" xfId="27979" xr:uid="{00000000-0005-0000-0000-0000506D0000}"/>
    <cellStyle name="Total 9 8 4 8 2" xfId="27980" xr:uid="{00000000-0005-0000-0000-0000516D0000}"/>
    <cellStyle name="Total 9 8 4 9" xfId="27981" xr:uid="{00000000-0005-0000-0000-0000526D0000}"/>
    <cellStyle name="Total 9 8 4 9 2" xfId="27982" xr:uid="{00000000-0005-0000-0000-0000536D0000}"/>
    <cellStyle name="Total 9 8 5" xfId="27983" xr:uid="{00000000-0005-0000-0000-0000546D0000}"/>
    <cellStyle name="Total 9 8 5 10" xfId="27984" xr:uid="{00000000-0005-0000-0000-0000556D0000}"/>
    <cellStyle name="Total 9 8 5 10 2" xfId="27985" xr:uid="{00000000-0005-0000-0000-0000566D0000}"/>
    <cellStyle name="Total 9 8 5 11" xfId="27986" xr:uid="{00000000-0005-0000-0000-0000576D0000}"/>
    <cellStyle name="Total 9 8 5 11 2" xfId="27987" xr:uid="{00000000-0005-0000-0000-0000586D0000}"/>
    <cellStyle name="Total 9 8 5 12" xfId="27988" xr:uid="{00000000-0005-0000-0000-0000596D0000}"/>
    <cellStyle name="Total 9 8 5 12 2" xfId="27989" xr:uid="{00000000-0005-0000-0000-00005A6D0000}"/>
    <cellStyle name="Total 9 8 5 13" xfId="27990" xr:uid="{00000000-0005-0000-0000-00005B6D0000}"/>
    <cellStyle name="Total 9 8 5 13 2" xfId="27991" xr:uid="{00000000-0005-0000-0000-00005C6D0000}"/>
    <cellStyle name="Total 9 8 5 14" xfId="27992" xr:uid="{00000000-0005-0000-0000-00005D6D0000}"/>
    <cellStyle name="Total 9 8 5 2" xfId="27993" xr:uid="{00000000-0005-0000-0000-00005E6D0000}"/>
    <cellStyle name="Total 9 8 5 2 2" xfId="27994" xr:uid="{00000000-0005-0000-0000-00005F6D0000}"/>
    <cellStyle name="Total 9 8 5 3" xfId="27995" xr:uid="{00000000-0005-0000-0000-0000606D0000}"/>
    <cellStyle name="Total 9 8 5 3 2" xfId="27996" xr:uid="{00000000-0005-0000-0000-0000616D0000}"/>
    <cellStyle name="Total 9 8 5 4" xfId="27997" xr:uid="{00000000-0005-0000-0000-0000626D0000}"/>
    <cellStyle name="Total 9 8 5 4 2" xfId="27998" xr:uid="{00000000-0005-0000-0000-0000636D0000}"/>
    <cellStyle name="Total 9 8 5 5" xfId="27999" xr:uid="{00000000-0005-0000-0000-0000646D0000}"/>
    <cellStyle name="Total 9 8 5 5 2" xfId="28000" xr:uid="{00000000-0005-0000-0000-0000656D0000}"/>
    <cellStyle name="Total 9 8 5 6" xfId="28001" xr:uid="{00000000-0005-0000-0000-0000666D0000}"/>
    <cellStyle name="Total 9 8 5 6 2" xfId="28002" xr:uid="{00000000-0005-0000-0000-0000676D0000}"/>
    <cellStyle name="Total 9 8 5 7" xfId="28003" xr:uid="{00000000-0005-0000-0000-0000686D0000}"/>
    <cellStyle name="Total 9 8 5 7 2" xfId="28004" xr:uid="{00000000-0005-0000-0000-0000696D0000}"/>
    <cellStyle name="Total 9 8 5 8" xfId="28005" xr:uid="{00000000-0005-0000-0000-00006A6D0000}"/>
    <cellStyle name="Total 9 8 5 8 2" xfId="28006" xr:uid="{00000000-0005-0000-0000-00006B6D0000}"/>
    <cellStyle name="Total 9 8 5 9" xfId="28007" xr:uid="{00000000-0005-0000-0000-00006C6D0000}"/>
    <cellStyle name="Total 9 8 5 9 2" xfId="28008" xr:uid="{00000000-0005-0000-0000-00006D6D0000}"/>
    <cellStyle name="Total 9 8 6" xfId="28009" xr:uid="{00000000-0005-0000-0000-00006E6D0000}"/>
    <cellStyle name="Total 9 8 6 2" xfId="28010" xr:uid="{00000000-0005-0000-0000-00006F6D0000}"/>
    <cellStyle name="Total 9 8 7" xfId="28011" xr:uid="{00000000-0005-0000-0000-0000706D0000}"/>
    <cellStyle name="Total 9 8 7 2" xfId="28012" xr:uid="{00000000-0005-0000-0000-0000716D0000}"/>
    <cellStyle name="Total 9 8 8" xfId="28013" xr:uid="{00000000-0005-0000-0000-0000726D0000}"/>
    <cellStyle name="Total 9 8 8 2" xfId="28014" xr:uid="{00000000-0005-0000-0000-0000736D0000}"/>
    <cellStyle name="Total 9 8 9" xfId="28015" xr:uid="{00000000-0005-0000-0000-0000746D0000}"/>
    <cellStyle name="Total 9 8 9 2" xfId="28016" xr:uid="{00000000-0005-0000-0000-0000756D0000}"/>
    <cellStyle name="Total 9 9" xfId="28017" xr:uid="{00000000-0005-0000-0000-0000766D0000}"/>
    <cellStyle name="Total 9 9 10" xfId="28018" xr:uid="{00000000-0005-0000-0000-0000776D0000}"/>
    <cellStyle name="Total 9 9 10 2" xfId="28019" xr:uid="{00000000-0005-0000-0000-0000786D0000}"/>
    <cellStyle name="Total 9 9 11" xfId="28020" xr:uid="{00000000-0005-0000-0000-0000796D0000}"/>
    <cellStyle name="Total 9 9 11 2" xfId="28021" xr:uid="{00000000-0005-0000-0000-00007A6D0000}"/>
    <cellStyle name="Total 9 9 12" xfId="28022" xr:uid="{00000000-0005-0000-0000-00007B6D0000}"/>
    <cellStyle name="Total 9 9 12 2" xfId="28023" xr:uid="{00000000-0005-0000-0000-00007C6D0000}"/>
    <cellStyle name="Total 9 9 13" xfId="28024" xr:uid="{00000000-0005-0000-0000-00007D6D0000}"/>
    <cellStyle name="Total 9 9 13 2" xfId="28025" xr:uid="{00000000-0005-0000-0000-00007E6D0000}"/>
    <cellStyle name="Total 9 9 14" xfId="28026" xr:uid="{00000000-0005-0000-0000-00007F6D0000}"/>
    <cellStyle name="Total 9 9 14 2" xfId="28027" xr:uid="{00000000-0005-0000-0000-0000806D0000}"/>
    <cellStyle name="Total 9 9 15" xfId="28028" xr:uid="{00000000-0005-0000-0000-0000816D0000}"/>
    <cellStyle name="Total 9 9 15 2" xfId="28029" xr:uid="{00000000-0005-0000-0000-0000826D0000}"/>
    <cellStyle name="Total 9 9 16" xfId="28030" xr:uid="{00000000-0005-0000-0000-0000836D0000}"/>
    <cellStyle name="Total 9 9 16 2" xfId="28031" xr:uid="{00000000-0005-0000-0000-0000846D0000}"/>
    <cellStyle name="Total 9 9 17" xfId="28032" xr:uid="{00000000-0005-0000-0000-0000856D0000}"/>
    <cellStyle name="Total 9 9 17 2" xfId="28033" xr:uid="{00000000-0005-0000-0000-0000866D0000}"/>
    <cellStyle name="Total 9 9 18" xfId="28034" xr:uid="{00000000-0005-0000-0000-0000876D0000}"/>
    <cellStyle name="Total 9 9 2" xfId="28035" xr:uid="{00000000-0005-0000-0000-0000886D0000}"/>
    <cellStyle name="Total 9 9 2 10" xfId="28036" xr:uid="{00000000-0005-0000-0000-0000896D0000}"/>
    <cellStyle name="Total 9 9 2 10 2" xfId="28037" xr:uid="{00000000-0005-0000-0000-00008A6D0000}"/>
    <cellStyle name="Total 9 9 2 11" xfId="28038" xr:uid="{00000000-0005-0000-0000-00008B6D0000}"/>
    <cellStyle name="Total 9 9 2 11 2" xfId="28039" xr:uid="{00000000-0005-0000-0000-00008C6D0000}"/>
    <cellStyle name="Total 9 9 2 12" xfId="28040" xr:uid="{00000000-0005-0000-0000-00008D6D0000}"/>
    <cellStyle name="Total 9 9 2 12 2" xfId="28041" xr:uid="{00000000-0005-0000-0000-00008E6D0000}"/>
    <cellStyle name="Total 9 9 2 13" xfId="28042" xr:uid="{00000000-0005-0000-0000-00008F6D0000}"/>
    <cellStyle name="Total 9 9 2 13 2" xfId="28043" xr:uid="{00000000-0005-0000-0000-0000906D0000}"/>
    <cellStyle name="Total 9 9 2 14" xfId="28044" xr:uid="{00000000-0005-0000-0000-0000916D0000}"/>
    <cellStyle name="Total 9 9 2 14 2" xfId="28045" xr:uid="{00000000-0005-0000-0000-0000926D0000}"/>
    <cellStyle name="Total 9 9 2 15" xfId="28046" xr:uid="{00000000-0005-0000-0000-0000936D0000}"/>
    <cellStyle name="Total 9 9 2 15 2" xfId="28047" xr:uid="{00000000-0005-0000-0000-0000946D0000}"/>
    <cellStyle name="Total 9 9 2 16" xfId="28048" xr:uid="{00000000-0005-0000-0000-0000956D0000}"/>
    <cellStyle name="Total 9 9 2 16 2" xfId="28049" xr:uid="{00000000-0005-0000-0000-0000966D0000}"/>
    <cellStyle name="Total 9 9 2 17" xfId="28050" xr:uid="{00000000-0005-0000-0000-0000976D0000}"/>
    <cellStyle name="Total 9 9 2 17 2" xfId="28051" xr:uid="{00000000-0005-0000-0000-0000986D0000}"/>
    <cellStyle name="Total 9 9 2 18" xfId="28052" xr:uid="{00000000-0005-0000-0000-0000996D0000}"/>
    <cellStyle name="Total 9 9 2 2" xfId="28053" xr:uid="{00000000-0005-0000-0000-00009A6D0000}"/>
    <cellStyle name="Total 9 9 2 2 2" xfId="28054" xr:uid="{00000000-0005-0000-0000-00009B6D0000}"/>
    <cellStyle name="Total 9 9 2 3" xfId="28055" xr:uid="{00000000-0005-0000-0000-00009C6D0000}"/>
    <cellStyle name="Total 9 9 2 3 2" xfId="28056" xr:uid="{00000000-0005-0000-0000-00009D6D0000}"/>
    <cellStyle name="Total 9 9 2 4" xfId="28057" xr:uid="{00000000-0005-0000-0000-00009E6D0000}"/>
    <cellStyle name="Total 9 9 2 4 2" xfId="28058" xr:uid="{00000000-0005-0000-0000-00009F6D0000}"/>
    <cellStyle name="Total 9 9 2 5" xfId="28059" xr:uid="{00000000-0005-0000-0000-0000A06D0000}"/>
    <cellStyle name="Total 9 9 2 5 2" xfId="28060" xr:uid="{00000000-0005-0000-0000-0000A16D0000}"/>
    <cellStyle name="Total 9 9 2 6" xfId="28061" xr:uid="{00000000-0005-0000-0000-0000A26D0000}"/>
    <cellStyle name="Total 9 9 2 6 2" xfId="28062" xr:uid="{00000000-0005-0000-0000-0000A36D0000}"/>
    <cellStyle name="Total 9 9 2 7" xfId="28063" xr:uid="{00000000-0005-0000-0000-0000A46D0000}"/>
    <cellStyle name="Total 9 9 2 7 2" xfId="28064" xr:uid="{00000000-0005-0000-0000-0000A56D0000}"/>
    <cellStyle name="Total 9 9 2 8" xfId="28065" xr:uid="{00000000-0005-0000-0000-0000A66D0000}"/>
    <cellStyle name="Total 9 9 2 8 2" xfId="28066" xr:uid="{00000000-0005-0000-0000-0000A76D0000}"/>
    <cellStyle name="Total 9 9 2 9" xfId="28067" xr:uid="{00000000-0005-0000-0000-0000A86D0000}"/>
    <cellStyle name="Total 9 9 2 9 2" xfId="28068" xr:uid="{00000000-0005-0000-0000-0000A96D0000}"/>
    <cellStyle name="Total 9 9 3" xfId="28069" xr:uid="{00000000-0005-0000-0000-0000AA6D0000}"/>
    <cellStyle name="Total 9 9 3 10" xfId="28070" xr:uid="{00000000-0005-0000-0000-0000AB6D0000}"/>
    <cellStyle name="Total 9 9 3 10 2" xfId="28071" xr:uid="{00000000-0005-0000-0000-0000AC6D0000}"/>
    <cellStyle name="Total 9 9 3 11" xfId="28072" xr:uid="{00000000-0005-0000-0000-0000AD6D0000}"/>
    <cellStyle name="Total 9 9 3 11 2" xfId="28073" xr:uid="{00000000-0005-0000-0000-0000AE6D0000}"/>
    <cellStyle name="Total 9 9 3 12" xfId="28074" xr:uid="{00000000-0005-0000-0000-0000AF6D0000}"/>
    <cellStyle name="Total 9 9 3 12 2" xfId="28075" xr:uid="{00000000-0005-0000-0000-0000B06D0000}"/>
    <cellStyle name="Total 9 9 3 13" xfId="28076" xr:uid="{00000000-0005-0000-0000-0000B16D0000}"/>
    <cellStyle name="Total 9 9 3 13 2" xfId="28077" xr:uid="{00000000-0005-0000-0000-0000B26D0000}"/>
    <cellStyle name="Total 9 9 3 14" xfId="28078" xr:uid="{00000000-0005-0000-0000-0000B36D0000}"/>
    <cellStyle name="Total 9 9 3 14 2" xfId="28079" xr:uid="{00000000-0005-0000-0000-0000B46D0000}"/>
    <cellStyle name="Total 9 9 3 15" xfId="28080" xr:uid="{00000000-0005-0000-0000-0000B56D0000}"/>
    <cellStyle name="Total 9 9 3 15 2" xfId="28081" xr:uid="{00000000-0005-0000-0000-0000B66D0000}"/>
    <cellStyle name="Total 9 9 3 16" xfId="28082" xr:uid="{00000000-0005-0000-0000-0000B76D0000}"/>
    <cellStyle name="Total 9 9 3 2" xfId="28083" xr:uid="{00000000-0005-0000-0000-0000B86D0000}"/>
    <cellStyle name="Total 9 9 3 2 2" xfId="28084" xr:uid="{00000000-0005-0000-0000-0000B96D0000}"/>
    <cellStyle name="Total 9 9 3 3" xfId="28085" xr:uid="{00000000-0005-0000-0000-0000BA6D0000}"/>
    <cellStyle name="Total 9 9 3 3 2" xfId="28086" xr:uid="{00000000-0005-0000-0000-0000BB6D0000}"/>
    <cellStyle name="Total 9 9 3 4" xfId="28087" xr:uid="{00000000-0005-0000-0000-0000BC6D0000}"/>
    <cellStyle name="Total 9 9 3 4 2" xfId="28088" xr:uid="{00000000-0005-0000-0000-0000BD6D0000}"/>
    <cellStyle name="Total 9 9 3 5" xfId="28089" xr:uid="{00000000-0005-0000-0000-0000BE6D0000}"/>
    <cellStyle name="Total 9 9 3 5 2" xfId="28090" xr:uid="{00000000-0005-0000-0000-0000BF6D0000}"/>
    <cellStyle name="Total 9 9 3 6" xfId="28091" xr:uid="{00000000-0005-0000-0000-0000C06D0000}"/>
    <cellStyle name="Total 9 9 3 6 2" xfId="28092" xr:uid="{00000000-0005-0000-0000-0000C16D0000}"/>
    <cellStyle name="Total 9 9 3 7" xfId="28093" xr:uid="{00000000-0005-0000-0000-0000C26D0000}"/>
    <cellStyle name="Total 9 9 3 7 2" xfId="28094" xr:uid="{00000000-0005-0000-0000-0000C36D0000}"/>
    <cellStyle name="Total 9 9 3 8" xfId="28095" xr:uid="{00000000-0005-0000-0000-0000C46D0000}"/>
    <cellStyle name="Total 9 9 3 8 2" xfId="28096" xr:uid="{00000000-0005-0000-0000-0000C56D0000}"/>
    <cellStyle name="Total 9 9 3 9" xfId="28097" xr:uid="{00000000-0005-0000-0000-0000C66D0000}"/>
    <cellStyle name="Total 9 9 3 9 2" xfId="28098" xr:uid="{00000000-0005-0000-0000-0000C76D0000}"/>
    <cellStyle name="Total 9 9 4" xfId="28099" xr:uid="{00000000-0005-0000-0000-0000C86D0000}"/>
    <cellStyle name="Total 9 9 4 10" xfId="28100" xr:uid="{00000000-0005-0000-0000-0000C96D0000}"/>
    <cellStyle name="Total 9 9 4 10 2" xfId="28101" xr:uid="{00000000-0005-0000-0000-0000CA6D0000}"/>
    <cellStyle name="Total 9 9 4 11" xfId="28102" xr:uid="{00000000-0005-0000-0000-0000CB6D0000}"/>
    <cellStyle name="Total 9 9 4 11 2" xfId="28103" xr:uid="{00000000-0005-0000-0000-0000CC6D0000}"/>
    <cellStyle name="Total 9 9 4 12" xfId="28104" xr:uid="{00000000-0005-0000-0000-0000CD6D0000}"/>
    <cellStyle name="Total 9 9 4 12 2" xfId="28105" xr:uid="{00000000-0005-0000-0000-0000CE6D0000}"/>
    <cellStyle name="Total 9 9 4 13" xfId="28106" xr:uid="{00000000-0005-0000-0000-0000CF6D0000}"/>
    <cellStyle name="Total 9 9 4 13 2" xfId="28107" xr:uid="{00000000-0005-0000-0000-0000D06D0000}"/>
    <cellStyle name="Total 9 9 4 14" xfId="28108" xr:uid="{00000000-0005-0000-0000-0000D16D0000}"/>
    <cellStyle name="Total 9 9 4 14 2" xfId="28109" xr:uid="{00000000-0005-0000-0000-0000D26D0000}"/>
    <cellStyle name="Total 9 9 4 15" xfId="28110" xr:uid="{00000000-0005-0000-0000-0000D36D0000}"/>
    <cellStyle name="Total 9 9 4 15 2" xfId="28111" xr:uid="{00000000-0005-0000-0000-0000D46D0000}"/>
    <cellStyle name="Total 9 9 4 16" xfId="28112" xr:uid="{00000000-0005-0000-0000-0000D56D0000}"/>
    <cellStyle name="Total 9 9 4 2" xfId="28113" xr:uid="{00000000-0005-0000-0000-0000D66D0000}"/>
    <cellStyle name="Total 9 9 4 2 2" xfId="28114" xr:uid="{00000000-0005-0000-0000-0000D76D0000}"/>
    <cellStyle name="Total 9 9 4 3" xfId="28115" xr:uid="{00000000-0005-0000-0000-0000D86D0000}"/>
    <cellStyle name="Total 9 9 4 3 2" xfId="28116" xr:uid="{00000000-0005-0000-0000-0000D96D0000}"/>
    <cellStyle name="Total 9 9 4 4" xfId="28117" xr:uid="{00000000-0005-0000-0000-0000DA6D0000}"/>
    <cellStyle name="Total 9 9 4 4 2" xfId="28118" xr:uid="{00000000-0005-0000-0000-0000DB6D0000}"/>
    <cellStyle name="Total 9 9 4 5" xfId="28119" xr:uid="{00000000-0005-0000-0000-0000DC6D0000}"/>
    <cellStyle name="Total 9 9 4 5 2" xfId="28120" xr:uid="{00000000-0005-0000-0000-0000DD6D0000}"/>
    <cellStyle name="Total 9 9 4 6" xfId="28121" xr:uid="{00000000-0005-0000-0000-0000DE6D0000}"/>
    <cellStyle name="Total 9 9 4 6 2" xfId="28122" xr:uid="{00000000-0005-0000-0000-0000DF6D0000}"/>
    <cellStyle name="Total 9 9 4 7" xfId="28123" xr:uid="{00000000-0005-0000-0000-0000E06D0000}"/>
    <cellStyle name="Total 9 9 4 7 2" xfId="28124" xr:uid="{00000000-0005-0000-0000-0000E16D0000}"/>
    <cellStyle name="Total 9 9 4 8" xfId="28125" xr:uid="{00000000-0005-0000-0000-0000E26D0000}"/>
    <cellStyle name="Total 9 9 4 8 2" xfId="28126" xr:uid="{00000000-0005-0000-0000-0000E36D0000}"/>
    <cellStyle name="Total 9 9 4 9" xfId="28127" xr:uid="{00000000-0005-0000-0000-0000E46D0000}"/>
    <cellStyle name="Total 9 9 4 9 2" xfId="28128" xr:uid="{00000000-0005-0000-0000-0000E56D0000}"/>
    <cellStyle name="Total 9 9 5" xfId="28129" xr:uid="{00000000-0005-0000-0000-0000E66D0000}"/>
    <cellStyle name="Total 9 9 5 10" xfId="28130" xr:uid="{00000000-0005-0000-0000-0000E76D0000}"/>
    <cellStyle name="Total 9 9 5 10 2" xfId="28131" xr:uid="{00000000-0005-0000-0000-0000E86D0000}"/>
    <cellStyle name="Total 9 9 5 11" xfId="28132" xr:uid="{00000000-0005-0000-0000-0000E96D0000}"/>
    <cellStyle name="Total 9 9 5 11 2" xfId="28133" xr:uid="{00000000-0005-0000-0000-0000EA6D0000}"/>
    <cellStyle name="Total 9 9 5 12" xfId="28134" xr:uid="{00000000-0005-0000-0000-0000EB6D0000}"/>
    <cellStyle name="Total 9 9 5 12 2" xfId="28135" xr:uid="{00000000-0005-0000-0000-0000EC6D0000}"/>
    <cellStyle name="Total 9 9 5 13" xfId="28136" xr:uid="{00000000-0005-0000-0000-0000ED6D0000}"/>
    <cellStyle name="Total 9 9 5 13 2" xfId="28137" xr:uid="{00000000-0005-0000-0000-0000EE6D0000}"/>
    <cellStyle name="Total 9 9 5 14" xfId="28138" xr:uid="{00000000-0005-0000-0000-0000EF6D0000}"/>
    <cellStyle name="Total 9 9 5 2" xfId="28139" xr:uid="{00000000-0005-0000-0000-0000F06D0000}"/>
    <cellStyle name="Total 9 9 5 2 2" xfId="28140" xr:uid="{00000000-0005-0000-0000-0000F16D0000}"/>
    <cellStyle name="Total 9 9 5 3" xfId="28141" xr:uid="{00000000-0005-0000-0000-0000F26D0000}"/>
    <cellStyle name="Total 9 9 5 3 2" xfId="28142" xr:uid="{00000000-0005-0000-0000-0000F36D0000}"/>
    <cellStyle name="Total 9 9 5 4" xfId="28143" xr:uid="{00000000-0005-0000-0000-0000F46D0000}"/>
    <cellStyle name="Total 9 9 5 4 2" xfId="28144" xr:uid="{00000000-0005-0000-0000-0000F56D0000}"/>
    <cellStyle name="Total 9 9 5 5" xfId="28145" xr:uid="{00000000-0005-0000-0000-0000F66D0000}"/>
    <cellStyle name="Total 9 9 5 5 2" xfId="28146" xr:uid="{00000000-0005-0000-0000-0000F76D0000}"/>
    <cellStyle name="Total 9 9 5 6" xfId="28147" xr:uid="{00000000-0005-0000-0000-0000F86D0000}"/>
    <cellStyle name="Total 9 9 5 6 2" xfId="28148" xr:uid="{00000000-0005-0000-0000-0000F96D0000}"/>
    <cellStyle name="Total 9 9 5 7" xfId="28149" xr:uid="{00000000-0005-0000-0000-0000FA6D0000}"/>
    <cellStyle name="Total 9 9 5 7 2" xfId="28150" xr:uid="{00000000-0005-0000-0000-0000FB6D0000}"/>
    <cellStyle name="Total 9 9 5 8" xfId="28151" xr:uid="{00000000-0005-0000-0000-0000FC6D0000}"/>
    <cellStyle name="Total 9 9 5 8 2" xfId="28152" xr:uid="{00000000-0005-0000-0000-0000FD6D0000}"/>
    <cellStyle name="Total 9 9 5 9" xfId="28153" xr:uid="{00000000-0005-0000-0000-0000FE6D0000}"/>
    <cellStyle name="Total 9 9 5 9 2" xfId="28154" xr:uid="{00000000-0005-0000-0000-0000FF6D0000}"/>
    <cellStyle name="Total 9 9 6" xfId="28155" xr:uid="{00000000-0005-0000-0000-0000006E0000}"/>
    <cellStyle name="Total 9 9 6 2" xfId="28156" xr:uid="{00000000-0005-0000-0000-0000016E0000}"/>
    <cellStyle name="Total 9 9 7" xfId="28157" xr:uid="{00000000-0005-0000-0000-0000026E0000}"/>
    <cellStyle name="Total 9 9 7 2" xfId="28158" xr:uid="{00000000-0005-0000-0000-0000036E0000}"/>
    <cellStyle name="Total 9 9 8" xfId="28159" xr:uid="{00000000-0005-0000-0000-0000046E0000}"/>
    <cellStyle name="Total 9 9 8 2" xfId="28160" xr:uid="{00000000-0005-0000-0000-0000056E0000}"/>
    <cellStyle name="Total 9 9 9" xfId="28161" xr:uid="{00000000-0005-0000-0000-0000066E0000}"/>
    <cellStyle name="Total 9 9 9 2" xfId="28162" xr:uid="{00000000-0005-0000-0000-0000076E0000}"/>
    <cellStyle name="Warning Text 10" xfId="28163" xr:uid="{00000000-0005-0000-0000-0000086E0000}"/>
    <cellStyle name="Warning Text 2" xfId="839" xr:uid="{00000000-0005-0000-0000-0000096E0000}"/>
    <cellStyle name="Warning Text 2 2" xfId="840" xr:uid="{00000000-0005-0000-0000-00000A6E0000}"/>
    <cellStyle name="Warning Text 2 3" xfId="28164" xr:uid="{00000000-0005-0000-0000-00000B6E0000}"/>
    <cellStyle name="Warning Text 3" xfId="841" xr:uid="{00000000-0005-0000-0000-00000C6E0000}"/>
    <cellStyle name="Warning Text 3 2" xfId="28165" xr:uid="{00000000-0005-0000-0000-00000D6E0000}"/>
    <cellStyle name="Warning Text 4" xfId="842" xr:uid="{00000000-0005-0000-0000-00000E6E0000}"/>
    <cellStyle name="Warning Text 4 2" xfId="28166" xr:uid="{00000000-0005-0000-0000-00000F6E0000}"/>
    <cellStyle name="Warning Text 5" xfId="28167" xr:uid="{00000000-0005-0000-0000-0000106E0000}"/>
    <cellStyle name="Warning Text 6" xfId="28168" xr:uid="{00000000-0005-0000-0000-0000116E0000}"/>
    <cellStyle name="Warning Text 7" xfId="28169" xr:uid="{00000000-0005-0000-0000-0000126E0000}"/>
    <cellStyle name="Warning Text 8" xfId="28170" xr:uid="{00000000-0005-0000-0000-0000136E0000}"/>
    <cellStyle name="Warning Text 9" xfId="28171" xr:uid="{00000000-0005-0000-0000-0000146E0000}"/>
  </cellStyles>
  <dxfs count="0"/>
  <tableStyles count="0" defaultTableStyle="TableStyleMedium2" defaultPivotStyle="PivotStyleLight16"/>
  <colors>
    <mruColors>
      <color rgb="FF9CC5CA"/>
      <color rgb="FF16365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0"/>
  <sheetViews>
    <sheetView showGridLines="0" workbookViewId="0"/>
  </sheetViews>
  <sheetFormatPr defaultColWidth="9.109375" defaultRowHeight="13.8"/>
  <cols>
    <col min="1" max="1" width="1.6640625" style="1" customWidth="1"/>
    <col min="2" max="2" width="17" style="1" customWidth="1"/>
    <col min="3" max="3" width="111.5546875" style="1" customWidth="1"/>
    <col min="4" max="16384" width="9.109375" style="1"/>
  </cols>
  <sheetData>
    <row r="1" spans="2:3" ht="13.5" customHeight="1" thickBot="1"/>
    <row r="2" spans="2:3" ht="18">
      <c r="B2" s="45" t="s">
        <v>2134</v>
      </c>
      <c r="C2" s="3"/>
    </row>
    <row r="3" spans="2:3" ht="15" thickBot="1">
      <c r="B3" s="46" t="s">
        <v>24</v>
      </c>
      <c r="C3" s="4"/>
    </row>
    <row r="4" spans="2:3" ht="12" customHeight="1">
      <c r="B4" s="98" t="s">
        <v>2136</v>
      </c>
      <c r="C4" s="99"/>
    </row>
    <row r="5" spans="2:3" ht="13.5" customHeight="1">
      <c r="B5" s="100"/>
      <c r="C5" s="99"/>
    </row>
    <row r="6" spans="2:3">
      <c r="B6" s="101" t="s">
        <v>34</v>
      </c>
      <c r="C6" s="102"/>
    </row>
    <row r="7" spans="2:3">
      <c r="B7" s="168">
        <v>45839</v>
      </c>
      <c r="C7" s="166" t="s">
        <v>2135</v>
      </c>
    </row>
    <row r="8" spans="2:3">
      <c r="B8" s="168"/>
      <c r="C8" s="166"/>
    </row>
    <row r="9" spans="2:3">
      <c r="B9" s="168"/>
      <c r="C9" s="166"/>
    </row>
    <row r="10" spans="2:3">
      <c r="B10" s="169"/>
      <c r="C10" s="167"/>
    </row>
    <row r="11" spans="2:3">
      <c r="B11" s="169"/>
      <c r="C11" s="167"/>
    </row>
    <row r="12" spans="2:3">
      <c r="B12" s="169"/>
      <c r="C12" s="167"/>
    </row>
    <row r="13" spans="2:3" ht="13.5" customHeight="1">
      <c r="B13" s="100"/>
      <c r="C13" s="99"/>
    </row>
    <row r="14" spans="2:3" ht="55.2">
      <c r="B14" s="103" t="s">
        <v>2027</v>
      </c>
      <c r="C14" s="104"/>
    </row>
    <row r="15" spans="2:3" ht="13.5" customHeight="1">
      <c r="B15" s="105"/>
      <c r="C15" s="106"/>
    </row>
    <row r="16" spans="2:3" ht="45" customHeight="1">
      <c r="B16" s="103" t="s">
        <v>2131</v>
      </c>
      <c r="C16" s="104"/>
    </row>
    <row r="17" spans="2:3" ht="11.4" customHeight="1">
      <c r="B17" s="105"/>
      <c r="C17" s="106"/>
    </row>
    <row r="18" spans="2:3">
      <c r="B18" s="103" t="s">
        <v>2138</v>
      </c>
      <c r="C18" s="104"/>
    </row>
    <row r="19" spans="2:3" ht="13.5" customHeight="1">
      <c r="B19" s="105"/>
      <c r="C19" s="106"/>
    </row>
    <row r="20" spans="2:3" ht="33" customHeight="1" thickBot="1">
      <c r="B20" s="107" t="s">
        <v>2137</v>
      </c>
      <c r="C20" s="108"/>
    </row>
  </sheetData>
  <sheetProtection algorithmName="SHA-512" hashValue="1CbFsP4q8whIXh4Njmz42Xm4wAxuIvx0IKawuMnlofL8CZ8ch2epa3soKpOFqVtv9vqUzK86Zg+7lwQHkZs74A==" saltValue="9e5ATBQRPNfGpp44TbrK9Q==" spinCount="100000" sheet="1" objects="1" scenarios="1"/>
  <pageMargins left="0.25" right="0.25" top="0.75" bottom="0.75" header="0.3" footer="0.3"/>
  <pageSetup fitToHeight="0" orientation="landscape"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22"/>
  <sheetViews>
    <sheetView showGridLines="0" workbookViewId="0"/>
  </sheetViews>
  <sheetFormatPr defaultColWidth="9.109375" defaultRowHeight="13.8"/>
  <cols>
    <col min="1" max="1" width="1.6640625" style="1" customWidth="1"/>
    <col min="2" max="2" width="150.6640625" style="1" customWidth="1"/>
    <col min="3" max="16384" width="9.109375" style="1"/>
  </cols>
  <sheetData>
    <row r="1" spans="2:2" ht="13.5" customHeight="1" thickBot="1"/>
    <row r="2" spans="2:2" ht="18">
      <c r="B2" s="47" t="str">
        <f>Cover!B2</f>
        <v>Missouri Medicaid DRG Pricing Calculator - Rates Effective: 7/1/2025</v>
      </c>
    </row>
    <row r="3" spans="2:2" ht="15" thickBot="1">
      <c r="B3" s="48" t="s">
        <v>25</v>
      </c>
    </row>
    <row r="4" spans="2:2" ht="13.5" customHeight="1">
      <c r="B4" s="128"/>
    </row>
    <row r="5" spans="2:2" ht="14.4">
      <c r="B5" s="129" t="s">
        <v>26</v>
      </c>
    </row>
    <row r="6" spans="2:2">
      <c r="B6" s="130" t="s">
        <v>147</v>
      </c>
    </row>
    <row r="7" spans="2:2" ht="13.5" customHeight="1">
      <c r="B7" s="131"/>
    </row>
    <row r="8" spans="2:2" ht="14.4">
      <c r="B8" s="129" t="s">
        <v>27</v>
      </c>
    </row>
    <row r="9" spans="2:2" ht="18" customHeight="1">
      <c r="B9" s="132" t="s">
        <v>31</v>
      </c>
    </row>
    <row r="10" spans="2:2" ht="13.5" customHeight="1">
      <c r="B10" s="131"/>
    </row>
    <row r="11" spans="2:2" ht="14.4">
      <c r="B11" s="129" t="s">
        <v>29</v>
      </c>
    </row>
    <row r="12" spans="2:2" ht="27.6">
      <c r="B12" s="133" t="s">
        <v>381</v>
      </c>
    </row>
    <row r="13" spans="2:2" ht="13.5" customHeight="1">
      <c r="B13" s="131"/>
    </row>
    <row r="14" spans="2:2" ht="14.4">
      <c r="B14" s="129" t="s">
        <v>30</v>
      </c>
    </row>
    <row r="15" spans="2:2" ht="41.4">
      <c r="B15" s="130" t="s">
        <v>382</v>
      </c>
    </row>
    <row r="16" spans="2:2" ht="13.5" customHeight="1">
      <c r="B16" s="131"/>
    </row>
    <row r="17" spans="2:2" ht="14.4">
      <c r="B17" s="129" t="s">
        <v>28</v>
      </c>
    </row>
    <row r="18" spans="2:2" ht="27.6">
      <c r="B18" s="130" t="s">
        <v>370</v>
      </c>
    </row>
    <row r="19" spans="2:2" ht="13.5" customHeight="1">
      <c r="B19" s="131"/>
    </row>
    <row r="20" spans="2:2" ht="14.4">
      <c r="B20" s="134" t="s">
        <v>369</v>
      </c>
    </row>
    <row r="21" spans="2:2" ht="28.65" customHeight="1" thickBot="1">
      <c r="B21" s="135" t="s">
        <v>383</v>
      </c>
    </row>
    <row r="22" spans="2:2" ht="1.35" customHeight="1">
      <c r="B22" s="5"/>
    </row>
  </sheetData>
  <sheetProtection algorithmName="SHA-512" hashValue="iJkDeUBi6Sk7qyCD9ugRDZGWLd9zQg22kCpo5IVS8CJnCXPX+Pwu6Znp3EdpW7sqNfNYbm0r9S2NWCFlrhpVlQ==" saltValue="PNsa0a5OiyTZGk+/tiaKbg==" spinCount="100000" sheet="1" objects="1" scenarios="1"/>
  <pageMargins left="0.25" right="0.25" top="0.75" bottom="0.75" header="0.3" footer="0.3"/>
  <pageSetup fitToHeight="0"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C916-EF75-4B4E-8ED2-FA3D1CEEDACA}">
  <sheetPr>
    <pageSetUpPr fitToPage="1"/>
  </sheetPr>
  <dimension ref="B1:D30"/>
  <sheetViews>
    <sheetView showGridLines="0" workbookViewId="0"/>
  </sheetViews>
  <sheetFormatPr defaultColWidth="8.88671875" defaultRowHeight="13.8"/>
  <cols>
    <col min="1" max="1" width="1.6640625" style="1" customWidth="1"/>
    <col min="2" max="2" width="12.5546875" style="1" customWidth="1"/>
    <col min="3" max="3" width="45.109375" style="1" bestFit="1" customWidth="1"/>
    <col min="4" max="4" width="96" style="1" customWidth="1"/>
    <col min="5" max="5" width="8.88671875" style="1"/>
    <col min="6" max="6" width="44" style="1" bestFit="1" customWidth="1"/>
    <col min="7" max="16384" width="8.88671875" style="1"/>
  </cols>
  <sheetData>
    <row r="1" spans="2:4" ht="13.5" customHeight="1" thickBot="1"/>
    <row r="2" spans="2:4" ht="18">
      <c r="B2" s="49" t="str">
        <f>Structure!B2</f>
        <v>Missouri Medicaid DRG Pricing Calculator - Rates Effective: 7/1/2025</v>
      </c>
      <c r="C2" s="6"/>
      <c r="D2" s="2"/>
    </row>
    <row r="3" spans="2:4" ht="16.2" thickBot="1">
      <c r="B3" s="50" t="s">
        <v>32</v>
      </c>
      <c r="C3" s="7"/>
      <c r="D3" s="8"/>
    </row>
    <row r="4" spans="2:4" ht="13.5" customHeight="1" thickBot="1">
      <c r="B4" s="220"/>
      <c r="C4" s="221"/>
      <c r="D4" s="222"/>
    </row>
    <row r="5" spans="2:4" ht="16.2" thickBot="1">
      <c r="B5" s="9" t="s">
        <v>19</v>
      </c>
      <c r="C5" s="10"/>
      <c r="D5" s="11"/>
    </row>
    <row r="6" spans="2:4" ht="28.5" customHeight="1">
      <c r="B6" s="226" t="s">
        <v>2132</v>
      </c>
      <c r="C6" s="227"/>
      <c r="D6" s="228"/>
    </row>
    <row r="7" spans="2:4" ht="13.5" customHeight="1">
      <c r="B7" s="229"/>
      <c r="C7" s="230"/>
      <c r="D7" s="231"/>
    </row>
    <row r="8" spans="2:4" ht="57" customHeight="1">
      <c r="B8" s="229" t="s">
        <v>2130</v>
      </c>
      <c r="C8" s="230"/>
      <c r="D8" s="231"/>
    </row>
    <row r="9" spans="2:4" ht="13.5" customHeight="1">
      <c r="B9" s="229"/>
      <c r="C9" s="230"/>
      <c r="D9" s="231"/>
    </row>
    <row r="10" spans="2:4" ht="29.25" customHeight="1">
      <c r="B10" s="229" t="s">
        <v>2133</v>
      </c>
      <c r="C10" s="230"/>
      <c r="D10" s="231"/>
    </row>
    <row r="11" spans="2:4" ht="13.5" customHeight="1" thickBot="1">
      <c r="B11" s="223"/>
      <c r="C11" s="224"/>
      <c r="D11" s="225"/>
    </row>
    <row r="12" spans="2:4" ht="16.2" thickBot="1">
      <c r="B12" s="9" t="s">
        <v>33</v>
      </c>
      <c r="C12" s="10"/>
      <c r="D12" s="11"/>
    </row>
    <row r="13" spans="2:4" ht="15.6">
      <c r="B13" s="12" t="s">
        <v>15</v>
      </c>
      <c r="C13" s="12" t="s">
        <v>16</v>
      </c>
      <c r="D13" s="12" t="s">
        <v>17</v>
      </c>
    </row>
    <row r="14" spans="2:4">
      <c r="B14" s="90" t="s">
        <v>18</v>
      </c>
      <c r="C14" s="13" t="s">
        <v>386</v>
      </c>
      <c r="D14" s="93" t="s">
        <v>2609</v>
      </c>
    </row>
    <row r="15" spans="2:4" ht="27.75" customHeight="1">
      <c r="B15" s="90" t="s">
        <v>20</v>
      </c>
      <c r="C15" s="13" t="s">
        <v>362</v>
      </c>
      <c r="D15" s="91" t="s">
        <v>365</v>
      </c>
    </row>
    <row r="16" spans="2:4" ht="41.4">
      <c r="B16" s="90" t="s">
        <v>21</v>
      </c>
      <c r="C16" s="13" t="s">
        <v>363</v>
      </c>
      <c r="D16" s="92" t="s">
        <v>380</v>
      </c>
    </row>
    <row r="17" spans="2:4">
      <c r="B17" s="90" t="s">
        <v>22</v>
      </c>
      <c r="C17" s="13" t="s">
        <v>2113</v>
      </c>
      <c r="D17" s="92" t="s">
        <v>2266</v>
      </c>
    </row>
    <row r="18" spans="2:4">
      <c r="B18" s="90" t="s">
        <v>23</v>
      </c>
      <c r="C18" s="14" t="s">
        <v>354</v>
      </c>
      <c r="D18" s="93" t="s">
        <v>368</v>
      </c>
    </row>
    <row r="19" spans="2:4" ht="28.2" thickBot="1">
      <c r="B19" s="94" t="s">
        <v>2129</v>
      </c>
      <c r="C19" s="13" t="s">
        <v>37</v>
      </c>
      <c r="D19" s="93" t="s">
        <v>2051</v>
      </c>
    </row>
    <row r="20" spans="2:4" ht="15" thickBot="1">
      <c r="B20" s="15" t="s">
        <v>38</v>
      </c>
      <c r="C20" s="16"/>
      <c r="D20" s="17"/>
    </row>
    <row r="21" spans="2:4" ht="41.4">
      <c r="B21" s="90" t="s">
        <v>2128</v>
      </c>
      <c r="C21" s="13" t="s">
        <v>366</v>
      </c>
      <c r="D21" s="93" t="s">
        <v>2034</v>
      </c>
    </row>
    <row r="22" spans="2:4">
      <c r="B22" s="90" t="s">
        <v>2127</v>
      </c>
      <c r="C22" s="13" t="s">
        <v>367</v>
      </c>
      <c r="D22" s="93" t="s">
        <v>2126</v>
      </c>
    </row>
    <row r="23" spans="2:4">
      <c r="B23" s="90" t="s">
        <v>2125</v>
      </c>
      <c r="C23" s="13" t="s">
        <v>699</v>
      </c>
      <c r="D23" s="93" t="s">
        <v>2124</v>
      </c>
    </row>
    <row r="24" spans="2:4" ht="27.6">
      <c r="B24" s="90" t="s">
        <v>2123</v>
      </c>
      <c r="C24" s="13" t="s">
        <v>146</v>
      </c>
      <c r="D24" s="93" t="s">
        <v>379</v>
      </c>
    </row>
    <row r="25" spans="2:4" ht="27.6">
      <c r="B25" s="90" t="s">
        <v>2122</v>
      </c>
      <c r="C25" s="13" t="s">
        <v>2025</v>
      </c>
      <c r="D25" s="93" t="s">
        <v>2121</v>
      </c>
    </row>
    <row r="26" spans="2:4" ht="27.6">
      <c r="B26" s="90" t="s">
        <v>2120</v>
      </c>
      <c r="C26" s="13" t="s">
        <v>2026</v>
      </c>
      <c r="D26" s="93" t="s">
        <v>2119</v>
      </c>
    </row>
    <row r="27" spans="2:4" ht="110.4">
      <c r="B27" s="90" t="s">
        <v>2118</v>
      </c>
      <c r="C27" s="13" t="s">
        <v>372</v>
      </c>
      <c r="D27" s="93" t="s">
        <v>2265</v>
      </c>
    </row>
    <row r="28" spans="2:4">
      <c r="B28" s="90" t="s">
        <v>2117</v>
      </c>
      <c r="C28" s="13" t="s">
        <v>697</v>
      </c>
      <c r="D28" s="93" t="s">
        <v>2116</v>
      </c>
    </row>
    <row r="29" spans="2:4">
      <c r="B29" s="90" t="s">
        <v>2115</v>
      </c>
      <c r="C29" s="13" t="s">
        <v>2046</v>
      </c>
      <c r="D29" s="93"/>
    </row>
    <row r="30" spans="2:4" ht="14.4" thickBot="1">
      <c r="B30" s="95"/>
      <c r="C30" s="96"/>
      <c r="D30" s="97"/>
    </row>
  </sheetData>
  <sheetProtection algorithmName="SHA-512" hashValue="I7TcS0FOzqdvS0mbjO0lUR+Xaw7xmiHujm11UZGOtBwBB/Msx0InjRjhztsCYgboPBQ6XrLU8xR/sY+AShkP3A==" saltValue="/0f7bTd3sgdzjHVrCXZLGw==" spinCount="100000" sheet="1" objects="1" scenarios="1"/>
  <mergeCells count="7">
    <mergeCell ref="B4:D4"/>
    <mergeCell ref="B11:D11"/>
    <mergeCell ref="B6:D6"/>
    <mergeCell ref="B10:D10"/>
    <mergeCell ref="B9:D9"/>
    <mergeCell ref="B7:D7"/>
    <mergeCell ref="B8:D8"/>
  </mergeCells>
  <pageMargins left="0.25" right="0.25" top="0.75" bottom="0.75" header="0.3" footer="0.3"/>
  <pageSetup scale="67" orientation="portrait" r:id="rId1"/>
  <rowBreaks count="1" manualBreakCount="1">
    <brk id="19" max="16383" man="1"/>
  </rowBreaks>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CC5CA"/>
    <pageSetUpPr fitToPage="1"/>
  </sheetPr>
  <dimension ref="A1:L76"/>
  <sheetViews>
    <sheetView showGridLines="0" tabSelected="1" zoomScale="85" zoomScaleNormal="85" workbookViewId="0">
      <pane xSplit="2" ySplit="5" topLeftCell="C6" activePane="bottomRight" state="frozen"/>
      <selection pane="topRight" activeCell="C1" sqref="C1"/>
      <selection pane="bottomLeft" activeCell="A8" sqref="A8"/>
      <selection pane="bottomRight"/>
    </sheetView>
  </sheetViews>
  <sheetFormatPr defaultColWidth="9.109375" defaultRowHeight="14.4"/>
  <cols>
    <col min="1" max="1" width="3.44140625" style="20" customWidth="1"/>
    <col min="2" max="2" width="4.5546875" style="31" customWidth="1"/>
    <col min="3" max="3" width="59.88671875" style="32" bestFit="1" customWidth="1"/>
    <col min="4" max="4" width="1.6640625" style="32" customWidth="1"/>
    <col min="5" max="5" width="52.88671875" style="44" bestFit="1" customWidth="1"/>
    <col min="6" max="6" width="1.6640625" style="32" customWidth="1"/>
    <col min="7" max="7" width="76.5546875" style="34" customWidth="1"/>
    <col min="8" max="8" width="61.109375" style="21" customWidth="1"/>
    <col min="9" max="9" width="2.44140625" style="20" bestFit="1" customWidth="1"/>
    <col min="10" max="12" width="19.44140625" style="20" customWidth="1"/>
    <col min="13" max="16384" width="9.109375" style="20"/>
  </cols>
  <sheetData>
    <row r="1" spans="1:10" s="18" customFormat="1" ht="15" thickBot="1">
      <c r="B1" s="173" t="s">
        <v>353</v>
      </c>
      <c r="C1" s="173" t="s">
        <v>1</v>
      </c>
      <c r="D1" s="174" t="s">
        <v>2</v>
      </c>
      <c r="E1" s="174" t="s">
        <v>3</v>
      </c>
      <c r="F1" s="174" t="s">
        <v>11</v>
      </c>
      <c r="G1" s="175" t="s">
        <v>12</v>
      </c>
      <c r="H1" s="19"/>
    </row>
    <row r="2" spans="1:10">
      <c r="A2" s="20" t="s">
        <v>41</v>
      </c>
      <c r="B2" s="176">
        <v>2</v>
      </c>
      <c r="C2" s="177" t="str">
        <f>'Calculator Instructions'!B2</f>
        <v>Missouri Medicaid DRG Pricing Calculator - Rates Effective: 7/1/2025</v>
      </c>
      <c r="D2" s="177"/>
      <c r="E2" s="177"/>
      <c r="F2" s="177"/>
      <c r="G2" s="178"/>
    </row>
    <row r="3" spans="1:10" ht="15" thickBot="1">
      <c r="B3" s="179">
        <f>B2+1</f>
        <v>3</v>
      </c>
      <c r="C3" s="180" t="s">
        <v>384</v>
      </c>
      <c r="D3" s="181"/>
      <c r="E3" s="181"/>
      <c r="F3" s="181"/>
      <c r="G3" s="182"/>
    </row>
    <row r="4" spans="1:10" ht="15" thickBot="1">
      <c r="B4" s="179">
        <f t="shared" ref="B4:B52" si="0">B3+1</f>
        <v>4</v>
      </c>
      <c r="C4" s="183" t="s">
        <v>0</v>
      </c>
      <c r="D4" s="180"/>
      <c r="E4" s="184"/>
      <c r="F4" s="181"/>
      <c r="G4" s="185" t="s">
        <v>10</v>
      </c>
      <c r="J4" s="22"/>
    </row>
    <row r="5" spans="1:10" ht="15" thickBot="1">
      <c r="B5" s="179">
        <f t="shared" si="0"/>
        <v>5</v>
      </c>
      <c r="C5" s="186" t="s">
        <v>4</v>
      </c>
      <c r="D5" s="187"/>
      <c r="E5" s="186" t="s">
        <v>5</v>
      </c>
      <c r="F5" s="187"/>
      <c r="G5" s="186" t="s">
        <v>6</v>
      </c>
    </row>
    <row r="6" spans="1:10" ht="16.95" customHeight="1" thickBot="1">
      <c r="B6" s="179">
        <f t="shared" si="0"/>
        <v>6</v>
      </c>
      <c r="C6" s="188" t="s">
        <v>7</v>
      </c>
      <c r="D6" s="189"/>
      <c r="E6" s="189"/>
      <c r="F6" s="189"/>
      <c r="G6" s="190"/>
      <c r="H6" s="23"/>
    </row>
    <row r="7" spans="1:10" ht="14.1" customHeight="1">
      <c r="B7" s="179">
        <f t="shared" si="0"/>
        <v>7</v>
      </c>
      <c r="C7" s="191" t="s">
        <v>386</v>
      </c>
      <c r="D7" s="51"/>
      <c r="E7" s="171" t="s">
        <v>2611</v>
      </c>
      <c r="F7" s="52"/>
      <c r="G7" s="192" t="s">
        <v>39</v>
      </c>
      <c r="H7" s="70"/>
    </row>
    <row r="8" spans="1:10" ht="14.1" customHeight="1">
      <c r="B8" s="179">
        <f t="shared" si="0"/>
        <v>8</v>
      </c>
      <c r="C8" s="191" t="s">
        <v>362</v>
      </c>
      <c r="D8" s="51"/>
      <c r="E8" s="53">
        <v>10000</v>
      </c>
      <c r="F8" s="52"/>
      <c r="G8" s="192" t="s">
        <v>42</v>
      </c>
    </row>
    <row r="9" spans="1:10" ht="14.1" customHeight="1">
      <c r="B9" s="179">
        <f t="shared" si="0"/>
        <v>9</v>
      </c>
      <c r="C9" s="191" t="s">
        <v>363</v>
      </c>
      <c r="D9" s="51"/>
      <c r="E9" s="54">
        <v>5</v>
      </c>
      <c r="F9" s="52"/>
      <c r="G9" s="192" t="s">
        <v>2114</v>
      </c>
    </row>
    <row r="10" spans="1:10" ht="14.1" customHeight="1">
      <c r="B10" s="179">
        <f t="shared" si="0"/>
        <v>10</v>
      </c>
      <c r="C10" s="191" t="s">
        <v>2113</v>
      </c>
      <c r="D10" s="193"/>
      <c r="E10" s="54">
        <v>5</v>
      </c>
      <c r="F10" s="52"/>
      <c r="G10" s="192" t="s">
        <v>2266</v>
      </c>
    </row>
    <row r="11" spans="1:10">
      <c r="B11" s="179">
        <f t="shared" si="0"/>
        <v>11</v>
      </c>
      <c r="C11" s="194" t="s">
        <v>354</v>
      </c>
      <c r="D11" s="51"/>
      <c r="E11" s="216" t="s">
        <v>2608</v>
      </c>
      <c r="F11" s="52"/>
      <c r="G11" s="195"/>
      <c r="H11" s="24"/>
    </row>
    <row r="12" spans="1:10" ht="14.1" customHeight="1" thickBot="1">
      <c r="B12" s="179">
        <f t="shared" si="0"/>
        <v>12</v>
      </c>
      <c r="C12" s="191" t="s">
        <v>364</v>
      </c>
      <c r="D12" s="51"/>
      <c r="E12" s="54" t="s">
        <v>1747</v>
      </c>
      <c r="F12" s="52"/>
      <c r="G12" s="192" t="s">
        <v>36</v>
      </c>
      <c r="H12" s="25"/>
      <c r="I12" s="26"/>
    </row>
    <row r="13" spans="1:10" ht="14.1" customHeight="1" thickBot="1">
      <c r="B13" s="179">
        <f t="shared" si="0"/>
        <v>13</v>
      </c>
      <c r="C13" s="188" t="s">
        <v>13</v>
      </c>
      <c r="D13" s="189"/>
      <c r="E13" s="189"/>
      <c r="F13" s="189"/>
      <c r="G13" s="196"/>
      <c r="H13" s="27"/>
    </row>
    <row r="14" spans="1:10">
      <c r="B14" s="179">
        <f t="shared" si="0"/>
        <v>14</v>
      </c>
      <c r="C14" s="197" t="s">
        <v>40</v>
      </c>
      <c r="D14" s="55"/>
      <c r="E14" s="198" t="e">
        <f>VLOOKUP($E$7,Provider_Parameters,2,0)</f>
        <v>#N/A</v>
      </c>
      <c r="F14" s="56"/>
      <c r="G14" s="199" t="s">
        <v>373</v>
      </c>
      <c r="H14" s="27"/>
    </row>
    <row r="15" spans="1:10">
      <c r="B15" s="179">
        <f t="shared" si="0"/>
        <v>15</v>
      </c>
      <c r="C15" s="200" t="s">
        <v>2139</v>
      </c>
      <c r="D15" s="51"/>
      <c r="E15" s="201" t="e">
        <f>VLOOKUP($E$7,Provider_Parameters,4,0)</f>
        <v>#N/A</v>
      </c>
      <c r="F15" s="57"/>
      <c r="G15" s="192" t="s">
        <v>373</v>
      </c>
      <c r="H15" s="28"/>
    </row>
    <row r="16" spans="1:10" ht="15" thickBot="1">
      <c r="B16" s="179">
        <f t="shared" si="0"/>
        <v>16</v>
      </c>
      <c r="C16" s="191" t="s">
        <v>2140</v>
      </c>
      <c r="D16" s="58"/>
      <c r="E16" s="202" t="e">
        <f>VLOOKUP($E$7,Provider_Parameters,5,0)</f>
        <v>#N/A</v>
      </c>
      <c r="F16" s="59"/>
      <c r="G16" s="192" t="s">
        <v>373</v>
      </c>
      <c r="H16" s="28"/>
    </row>
    <row r="17" spans="2:12" ht="14.1" customHeight="1" thickBot="1">
      <c r="B17" s="179">
        <f t="shared" si="0"/>
        <v>17</v>
      </c>
      <c r="C17" s="188" t="s">
        <v>9</v>
      </c>
      <c r="D17" s="189"/>
      <c r="E17" s="189"/>
      <c r="F17" s="189"/>
      <c r="G17" s="196"/>
    </row>
    <row r="18" spans="2:12" ht="35.25" customHeight="1">
      <c r="B18" s="179">
        <f t="shared" si="0"/>
        <v>18</v>
      </c>
      <c r="C18" s="200" t="s">
        <v>374</v>
      </c>
      <c r="D18" s="51"/>
      <c r="E18" s="203" t="str">
        <f>VLOOKUP($E$12,APR_DRG,2,0)</f>
        <v>NEONATE BIRTH WEIGHT &gt; 2499 GRAMS, NORMAL NEWBORN OR NEONATE WITH OTHER PROBLEM</v>
      </c>
      <c r="F18" s="60"/>
      <c r="G18" s="192" t="s">
        <v>8</v>
      </c>
    </row>
    <row r="19" spans="2:12">
      <c r="B19" s="179">
        <f t="shared" si="0"/>
        <v>19</v>
      </c>
      <c r="C19" s="200" t="s">
        <v>2045</v>
      </c>
      <c r="D19" s="51"/>
      <c r="E19" s="204" t="str">
        <f>VLOOKUP($E$12,APR_DRG,9,0)</f>
        <v>Pediatrics</v>
      </c>
      <c r="F19" s="60"/>
      <c r="G19" s="192" t="s">
        <v>8</v>
      </c>
    </row>
    <row r="20" spans="2:12" ht="14.1" customHeight="1">
      <c r="B20" s="179">
        <f t="shared" si="0"/>
        <v>20</v>
      </c>
      <c r="C20" s="191" t="s">
        <v>375</v>
      </c>
      <c r="D20" s="51"/>
      <c r="E20" s="61">
        <f>VLOOKUP($E$12,APR_DRG,4,0)</f>
        <v>0.20730000000000001</v>
      </c>
      <c r="F20" s="60"/>
      <c r="G20" s="192" t="s">
        <v>8</v>
      </c>
    </row>
    <row r="21" spans="2:12" ht="14.1" customHeight="1">
      <c r="B21" s="179">
        <f t="shared" si="0"/>
        <v>21</v>
      </c>
      <c r="C21" s="191" t="s">
        <v>376</v>
      </c>
      <c r="D21" s="51"/>
      <c r="E21" s="82">
        <f>VLOOKUP($E$12,APR_DRG,7,0)</f>
        <v>30000</v>
      </c>
      <c r="F21" s="60"/>
      <c r="G21" s="192" t="s">
        <v>8</v>
      </c>
      <c r="H21" s="28"/>
    </row>
    <row r="22" spans="2:12" ht="14.1" customHeight="1">
      <c r="B22" s="179">
        <f t="shared" si="0"/>
        <v>22</v>
      </c>
      <c r="C22" s="191" t="s">
        <v>2022</v>
      </c>
      <c r="D22" s="51"/>
      <c r="E22" s="81">
        <f>VLOOKUP($E$12,APR_DRG,5,0)</f>
        <v>1.74</v>
      </c>
      <c r="F22" s="60"/>
      <c r="G22" s="192" t="s">
        <v>8</v>
      </c>
      <c r="H22" s="28"/>
    </row>
    <row r="23" spans="2:12" ht="14.1" customHeight="1">
      <c r="B23" s="179">
        <f t="shared" si="0"/>
        <v>23</v>
      </c>
      <c r="C23" s="191" t="s">
        <v>2048</v>
      </c>
      <c r="D23" s="51"/>
      <c r="E23" s="81">
        <f>VLOOKUP($E$12,APR_DRG,6,0)</f>
        <v>0</v>
      </c>
      <c r="F23" s="60"/>
      <c r="G23" s="192" t="s">
        <v>8</v>
      </c>
      <c r="H23" s="28"/>
    </row>
    <row r="24" spans="2:12" ht="15" thickBot="1">
      <c r="B24" s="179">
        <f t="shared" si="0"/>
        <v>24</v>
      </c>
      <c r="C24" s="205" t="s">
        <v>699</v>
      </c>
      <c r="D24" s="58"/>
      <c r="E24" s="81">
        <f>VLOOKUP($E$12,APR_DRG,11,0)</f>
        <v>1.7</v>
      </c>
      <c r="F24" s="59"/>
      <c r="G24" s="192" t="s">
        <v>8</v>
      </c>
      <c r="H24" s="28"/>
    </row>
    <row r="25" spans="2:12" s="126" customFormat="1" ht="15" thickBot="1">
      <c r="B25" s="179">
        <f t="shared" si="0"/>
        <v>25</v>
      </c>
      <c r="C25" s="188" t="s">
        <v>14</v>
      </c>
      <c r="D25" s="189"/>
      <c r="E25" s="189"/>
      <c r="F25" s="189"/>
      <c r="G25" s="196"/>
      <c r="H25" s="21"/>
      <c r="I25" s="20"/>
      <c r="J25" s="20"/>
      <c r="K25" s="20"/>
      <c r="L25" s="20"/>
    </row>
    <row r="26" spans="2:12" ht="15" thickBot="1">
      <c r="B26" s="179">
        <f t="shared" si="0"/>
        <v>26</v>
      </c>
      <c r="C26" s="194" t="s">
        <v>681</v>
      </c>
      <c r="D26" s="87"/>
      <c r="E26" s="88" t="e">
        <f>ROUND(E15*E20,2)</f>
        <v>#N/A</v>
      </c>
      <c r="F26" s="89"/>
      <c r="G26" s="195" t="s">
        <v>691</v>
      </c>
      <c r="H26" s="29"/>
    </row>
    <row r="27" spans="2:12" s="126" customFormat="1" ht="15" thickBot="1">
      <c r="B27" s="179">
        <f t="shared" si="0"/>
        <v>27</v>
      </c>
      <c r="C27" s="188" t="s">
        <v>682</v>
      </c>
      <c r="D27" s="189"/>
      <c r="E27" s="189"/>
      <c r="F27" s="189"/>
      <c r="G27" s="196"/>
      <c r="H27" s="21"/>
      <c r="I27" s="20"/>
      <c r="J27" s="20"/>
      <c r="K27" s="20"/>
      <c r="L27" s="20"/>
    </row>
    <row r="28" spans="2:12">
      <c r="B28" s="179">
        <f t="shared" si="0"/>
        <v>28</v>
      </c>
      <c r="C28" s="194" t="s">
        <v>683</v>
      </c>
      <c r="D28" s="58"/>
      <c r="E28" s="71" t="str">
        <f>IF(AND(OR(E11=2,E11=5,E11=66,E11="02",E11="05",E11="66",E11="2",E11="5"),LEFT(E12,3)&lt;&gt;"580",LEFT(E12,3)&lt;&gt;"581"),"Yes","No")</f>
        <v>No</v>
      </c>
      <c r="F28" s="59"/>
      <c r="G28" s="195" t="s">
        <v>2036</v>
      </c>
      <c r="H28" s="29"/>
    </row>
    <row r="29" spans="2:12">
      <c r="B29" s="179">
        <f t="shared" si="0"/>
        <v>29</v>
      </c>
      <c r="C29" s="194" t="s">
        <v>684</v>
      </c>
      <c r="D29" s="58"/>
      <c r="E29" s="63">
        <f>IF(E28="Yes",(E26/E22)*(E9+1),0)</f>
        <v>0</v>
      </c>
      <c r="F29" s="59"/>
      <c r="G29" s="195" t="s">
        <v>2037</v>
      </c>
      <c r="H29" s="29"/>
    </row>
    <row r="30" spans="2:12" ht="15" thickBot="1">
      <c r="B30" s="179">
        <f t="shared" si="0"/>
        <v>30</v>
      </c>
      <c r="C30" s="194" t="s">
        <v>685</v>
      </c>
      <c r="D30" s="58"/>
      <c r="E30" s="63">
        <f>IF(E28="Yes",MIN(E29,E26),0)</f>
        <v>0</v>
      </c>
      <c r="F30" s="59"/>
      <c r="G30" s="195" t="s">
        <v>686</v>
      </c>
      <c r="H30" s="29"/>
    </row>
    <row r="31" spans="2:12" ht="15" thickBot="1">
      <c r="B31" s="179">
        <f t="shared" si="0"/>
        <v>31</v>
      </c>
      <c r="C31" s="188" t="s">
        <v>687</v>
      </c>
      <c r="D31" s="189"/>
      <c r="E31" s="189"/>
      <c r="F31" s="189"/>
      <c r="G31" s="196"/>
    </row>
    <row r="32" spans="2:12">
      <c r="B32" s="179">
        <f t="shared" si="0"/>
        <v>32</v>
      </c>
      <c r="C32" s="194" t="s">
        <v>688</v>
      </c>
      <c r="D32" s="58"/>
      <c r="E32" s="63" t="e">
        <f>IF(E28="Yes",E33-E30,E33-E26)</f>
        <v>#N/A</v>
      </c>
      <c r="F32" s="59"/>
      <c r="G32" s="195"/>
      <c r="H32" s="29"/>
    </row>
    <row r="33" spans="2:12" ht="15" thickBot="1">
      <c r="B33" s="179">
        <f t="shared" si="0"/>
        <v>33</v>
      </c>
      <c r="C33" s="194" t="s">
        <v>689</v>
      </c>
      <c r="D33" s="58"/>
      <c r="E33" s="63" t="e">
        <f>IF(E28="Yes",E30*E24,E26*E24)</f>
        <v>#N/A</v>
      </c>
      <c r="F33" s="59"/>
      <c r="G33" s="195" t="s">
        <v>690</v>
      </c>
      <c r="H33" s="29"/>
    </row>
    <row r="34" spans="2:12" ht="15" thickBot="1">
      <c r="B34" s="179">
        <f t="shared" si="0"/>
        <v>34</v>
      </c>
      <c r="C34" s="188" t="s">
        <v>371</v>
      </c>
      <c r="D34" s="189"/>
      <c r="E34" s="189"/>
      <c r="F34" s="189"/>
      <c r="G34" s="196"/>
    </row>
    <row r="35" spans="2:12" ht="15" thickBot="1">
      <c r="B35" s="179">
        <f t="shared" si="0"/>
        <v>35</v>
      </c>
      <c r="C35" s="194" t="s">
        <v>2028</v>
      </c>
      <c r="D35" s="58"/>
      <c r="E35" s="62" t="str">
        <f>IF($E$19="Mental Health and Substance Abuse","Day Outlier", "Cost Outlier")</f>
        <v>Cost Outlier</v>
      </c>
      <c r="F35" s="59"/>
      <c r="G35" s="195" t="s">
        <v>2033</v>
      </c>
      <c r="H35" s="30"/>
    </row>
    <row r="36" spans="2:12" ht="15" thickBot="1">
      <c r="B36" s="179">
        <f t="shared" si="0"/>
        <v>36</v>
      </c>
      <c r="C36" s="206" t="s">
        <v>2039</v>
      </c>
      <c r="D36" s="207"/>
      <c r="E36" s="208"/>
      <c r="F36" s="59"/>
      <c r="G36" s="192"/>
    </row>
    <row r="37" spans="2:12" ht="28.8">
      <c r="B37" s="179">
        <f t="shared" si="0"/>
        <v>37</v>
      </c>
      <c r="C37" s="194" t="s">
        <v>2032</v>
      </c>
      <c r="D37" s="58"/>
      <c r="E37" s="62" t="str">
        <f>IF(AND(E35="Day Outlier",(E9-E23)&gt;0),"Yes","No")</f>
        <v>No</v>
      </c>
      <c r="F37" s="59"/>
      <c r="G37" s="195" t="s">
        <v>2044</v>
      </c>
      <c r="H37" s="30"/>
    </row>
    <row r="38" spans="2:12">
      <c r="B38" s="179">
        <f t="shared" si="0"/>
        <v>38</v>
      </c>
      <c r="C38" s="194" t="s">
        <v>2038</v>
      </c>
      <c r="D38" s="58"/>
      <c r="E38" s="201" t="str">
        <f>VLOOKUP($E$12,APR_DRG,13,0)</f>
        <v>N/A</v>
      </c>
      <c r="F38" s="59"/>
      <c r="G38" s="192" t="s">
        <v>2041</v>
      </c>
      <c r="H38" s="30"/>
    </row>
    <row r="39" spans="2:12" ht="15" thickBot="1">
      <c r="B39" s="179">
        <f t="shared" si="0"/>
        <v>39</v>
      </c>
      <c r="C39" s="194" t="s">
        <v>2029</v>
      </c>
      <c r="D39" s="58"/>
      <c r="E39" s="209">
        <f>IF(AND(E37="Yes",E35="Day Outlier"),(E10-E23)*E38,0)</f>
        <v>0</v>
      </c>
      <c r="F39" s="59"/>
      <c r="G39" s="192" t="s">
        <v>2029</v>
      </c>
      <c r="H39" s="30"/>
    </row>
    <row r="40" spans="2:12" ht="15" thickBot="1">
      <c r="B40" s="179">
        <f t="shared" si="0"/>
        <v>40</v>
      </c>
      <c r="C40" s="206" t="s">
        <v>2040</v>
      </c>
      <c r="D40" s="207"/>
      <c r="E40" s="208"/>
      <c r="F40" s="59"/>
      <c r="G40" s="192"/>
    </row>
    <row r="41" spans="2:12">
      <c r="B41" s="179">
        <f t="shared" si="0"/>
        <v>41</v>
      </c>
      <c r="C41" s="194" t="s">
        <v>377</v>
      </c>
      <c r="D41" s="58"/>
      <c r="E41" s="62" t="e">
        <f>E8*E16</f>
        <v>#N/A</v>
      </c>
      <c r="F41" s="59"/>
      <c r="G41" s="195" t="s">
        <v>692</v>
      </c>
      <c r="H41" s="30"/>
    </row>
    <row r="42" spans="2:12">
      <c r="B42" s="179">
        <f t="shared" si="0"/>
        <v>42</v>
      </c>
      <c r="C42" s="194" t="s">
        <v>693</v>
      </c>
      <c r="D42" s="58"/>
      <c r="E42" s="86">
        <f>VLOOKUP($E$12,APR_DRG,12,0)</f>
        <v>0.8</v>
      </c>
      <c r="F42" s="59"/>
      <c r="G42" s="195" t="s">
        <v>2042</v>
      </c>
    </row>
    <row r="43" spans="2:12">
      <c r="B43" s="179">
        <f t="shared" si="0"/>
        <v>43</v>
      </c>
      <c r="C43" s="194" t="s">
        <v>2031</v>
      </c>
      <c r="D43" s="58"/>
      <c r="E43" s="72" t="e">
        <f>IF(E41-E21&gt;0,"Yes","No")</f>
        <v>#N/A</v>
      </c>
      <c r="F43" s="59"/>
      <c r="G43" s="195" t="s">
        <v>2043</v>
      </c>
    </row>
    <row r="44" spans="2:12">
      <c r="B44" s="179">
        <f t="shared" si="0"/>
        <v>44</v>
      </c>
      <c r="C44" s="194" t="s">
        <v>694</v>
      </c>
      <c r="D44" s="58"/>
      <c r="E44" s="72" t="e">
        <f>IF(E41-E21&gt;0,E41-E21,0)</f>
        <v>#N/A</v>
      </c>
      <c r="F44" s="59"/>
      <c r="G44" s="195" t="s">
        <v>695</v>
      </c>
    </row>
    <row r="45" spans="2:12">
      <c r="B45" s="179">
        <f t="shared" si="0"/>
        <v>45</v>
      </c>
      <c r="C45" s="194" t="s">
        <v>2030</v>
      </c>
      <c r="D45" s="58"/>
      <c r="E45" s="64" t="e">
        <f>E44*E42</f>
        <v>#N/A</v>
      </c>
      <c r="F45" s="59"/>
      <c r="G45" s="195" t="s">
        <v>696</v>
      </c>
    </row>
    <row r="46" spans="2:12" ht="15" thickBot="1">
      <c r="B46" s="179">
        <f t="shared" si="0"/>
        <v>46</v>
      </c>
      <c r="C46" s="194" t="s">
        <v>372</v>
      </c>
      <c r="D46" s="58"/>
      <c r="E46" s="64" t="e">
        <f>IF(AND(E35="Day Outlier", E37="Yes"),E39,IF(AND(E43="Yes",E35="Cost Outlier"),E45,0))</f>
        <v>#N/A</v>
      </c>
      <c r="F46" s="59"/>
      <c r="G46" s="195" t="s">
        <v>2035</v>
      </c>
    </row>
    <row r="47" spans="2:12" s="126" customFormat="1" ht="15" thickBot="1">
      <c r="B47" s="179">
        <f t="shared" si="0"/>
        <v>47</v>
      </c>
      <c r="C47" s="188" t="s">
        <v>2112</v>
      </c>
      <c r="D47" s="189"/>
      <c r="E47" s="189"/>
      <c r="F47" s="189"/>
      <c r="G47" s="196"/>
      <c r="H47" s="21"/>
      <c r="I47" s="20"/>
      <c r="J47" s="20"/>
      <c r="K47" s="20"/>
      <c r="L47" s="20"/>
    </row>
    <row r="48" spans="2:12" ht="15" thickBot="1">
      <c r="B48" s="179">
        <f t="shared" si="0"/>
        <v>48</v>
      </c>
      <c r="C48" s="200" t="s">
        <v>697</v>
      </c>
      <c r="D48" s="65"/>
      <c r="E48" s="172" t="e">
        <f>IF(E19="Transplant Surgery","REVIEW NOTE BELOW",IF(OR(E10=0),0,E33+E46))</f>
        <v>#N/A</v>
      </c>
      <c r="F48" s="66"/>
      <c r="G48" s="192" t="s">
        <v>698</v>
      </c>
      <c r="H48" s="30"/>
    </row>
    <row r="49" spans="2:12">
      <c r="B49" s="179">
        <f t="shared" si="0"/>
        <v>49</v>
      </c>
      <c r="C49" s="200"/>
      <c r="D49" s="67"/>
      <c r="E49" s="232" t="str">
        <f>IF(E19="Transplant Surgery","Review Hospital Billing Manual, Transplants are paid outside DRG.",IF(E10=0,"Zero Covered Days entered, no payment is calculated.",""))</f>
        <v/>
      </c>
      <c r="F49" s="68"/>
      <c r="G49" s="192"/>
    </row>
    <row r="50" spans="2:12">
      <c r="B50" s="179">
        <f t="shared" si="0"/>
        <v>50</v>
      </c>
      <c r="C50" s="210"/>
      <c r="D50" s="58"/>
      <c r="E50" s="233"/>
      <c r="F50" s="69"/>
      <c r="G50" s="192"/>
    </row>
    <row r="51" spans="2:12" ht="15" thickBot="1">
      <c r="B51" s="179">
        <f t="shared" si="0"/>
        <v>51</v>
      </c>
      <c r="C51" s="211"/>
      <c r="D51" s="51"/>
      <c r="E51" s="234"/>
      <c r="F51" s="60"/>
      <c r="G51" s="192"/>
    </row>
    <row r="52" spans="2:12" s="21" customFormat="1" ht="13.95" customHeight="1" thickBot="1">
      <c r="B52" s="179">
        <f t="shared" si="0"/>
        <v>52</v>
      </c>
      <c r="C52" s="212"/>
      <c r="D52" s="212"/>
      <c r="E52" s="212"/>
      <c r="F52" s="212"/>
      <c r="G52" s="213"/>
      <c r="I52" s="20"/>
      <c r="J52" s="20"/>
      <c r="K52" s="20"/>
      <c r="L52" s="20"/>
    </row>
    <row r="53" spans="2:12">
      <c r="E53" s="33"/>
    </row>
    <row r="54" spans="2:12">
      <c r="E54" s="33"/>
    </row>
    <row r="55" spans="2:12" s="21" customFormat="1">
      <c r="B55" s="31"/>
      <c r="C55" s="32"/>
      <c r="D55" s="32"/>
      <c r="E55" s="35"/>
      <c r="F55" s="32"/>
      <c r="G55" s="34"/>
      <c r="I55" s="20"/>
      <c r="J55" s="20"/>
      <c r="K55" s="20"/>
      <c r="L55" s="20"/>
    </row>
    <row r="56" spans="2:12">
      <c r="C56" s="36"/>
      <c r="E56" s="37"/>
    </row>
    <row r="57" spans="2:12">
      <c r="E57" s="38"/>
    </row>
    <row r="58" spans="2:12">
      <c r="E58" s="39"/>
    </row>
    <row r="59" spans="2:12">
      <c r="E59" s="40"/>
    </row>
    <row r="60" spans="2:12">
      <c r="C60" s="36"/>
      <c r="E60" s="40"/>
    </row>
    <row r="61" spans="2:12">
      <c r="E61" s="40"/>
    </row>
    <row r="62" spans="2:12">
      <c r="E62" s="39"/>
    </row>
    <row r="63" spans="2:12">
      <c r="E63" s="40"/>
    </row>
    <row r="64" spans="2:12">
      <c r="C64" s="36"/>
      <c r="E64" s="38"/>
    </row>
    <row r="65" spans="3:7">
      <c r="E65" s="38"/>
      <c r="G65" s="127"/>
    </row>
    <row r="66" spans="3:7">
      <c r="E66" s="39"/>
    </row>
    <row r="67" spans="3:7">
      <c r="E67" s="40"/>
    </row>
    <row r="68" spans="3:7">
      <c r="C68" s="36"/>
      <c r="E68" s="40"/>
    </row>
    <row r="69" spans="3:7">
      <c r="E69" s="41"/>
      <c r="G69" s="42"/>
    </row>
    <row r="70" spans="3:7">
      <c r="E70" s="39"/>
    </row>
    <row r="71" spans="3:7">
      <c r="E71" s="40"/>
    </row>
    <row r="72" spans="3:7">
      <c r="C72" s="36"/>
      <c r="E72" s="40"/>
    </row>
    <row r="73" spans="3:7">
      <c r="E73" s="41"/>
    </row>
    <row r="74" spans="3:7">
      <c r="E74" s="39"/>
    </row>
    <row r="75" spans="3:7">
      <c r="E75" s="40"/>
    </row>
    <row r="76" spans="3:7">
      <c r="E76" s="43"/>
    </row>
  </sheetData>
  <sheetProtection algorithmName="SHA-512" hashValue="/00izGPYtPanmafICv8uvyCLeTKACvgTyckTN3F+J6n/Ajr8D4uxdcr7xwAXPhkgJZAnk9BNoCLSYahZnJjyWw==" saltValue="lj6lJA32N5djCx5/h1Qr3A==" spinCount="100000" sheet="1" objects="1" scenarios="1"/>
  <mergeCells count="1">
    <mergeCell ref="E49:E51"/>
  </mergeCells>
  <dataValidations count="1">
    <dataValidation allowBlank="1" showInputMessage="1" showErrorMessage="1" errorTitle="Provider Category" error="Please enter an option from the drop down list." sqref="E16" xr:uid="{00000000-0002-0000-0300-000000000000}"/>
  </dataValidations>
  <pageMargins left="0.25" right="0.25" top="0.75" bottom="0.75" header="0.3" footer="0.3"/>
  <pageSetup scale="63" fitToHeight="0" orientation="landscape" r:id="rId1"/>
  <customProperties>
    <customPr name="OrphanNamesChecke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'APR-DRG v42 Weights'!$A$7:$A$1396</xm:f>
          </x14:formula1>
          <xm:sqref>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66"/>
  <sheetViews>
    <sheetView showGridLines="0" zoomScaleNormal="100" workbookViewId="0">
      <pane ySplit="6" topLeftCell="A7" activePane="bottomLeft" state="frozen"/>
      <selection activeCell="C20" sqref="C20"/>
      <selection pane="bottomLeft"/>
    </sheetView>
  </sheetViews>
  <sheetFormatPr defaultColWidth="9.109375" defaultRowHeight="14.4"/>
  <cols>
    <col min="1" max="1" width="9.109375" style="73"/>
    <col min="2" max="2" width="73.109375" style="73" customWidth="1"/>
    <col min="3" max="3" width="1.6640625" style="73" customWidth="1"/>
    <col min="4" max="6" width="12.6640625" style="73" customWidth="1"/>
    <col min="7" max="7" width="16.44140625" style="73" bestFit="1" customWidth="1"/>
    <col min="8" max="8" width="1.6640625" style="73" customWidth="1"/>
    <col min="9" max="9" width="37.88671875" style="73" bestFit="1" customWidth="1"/>
    <col min="10" max="10" width="1.5546875" style="73" customWidth="1"/>
    <col min="11" max="12" width="14.6640625" style="73" bestFit="1" customWidth="1"/>
    <col min="13" max="13" width="15.5546875" style="73" customWidth="1"/>
    <col min="14" max="16384" width="9.109375" style="73"/>
  </cols>
  <sheetData>
    <row r="1" spans="1:13" s="111" customFormat="1" ht="18">
      <c r="A1" s="109" t="s">
        <v>702</v>
      </c>
      <c r="C1" s="112"/>
      <c r="H1" s="113"/>
      <c r="J1" s="113"/>
    </row>
    <row r="2" spans="1:13" s="111" customFormat="1" ht="18">
      <c r="A2" s="109" t="s">
        <v>385</v>
      </c>
      <c r="C2" s="112"/>
      <c r="H2" s="114"/>
      <c r="J2" s="114"/>
    </row>
    <row r="3" spans="1:13" ht="15" customHeight="1">
      <c r="A3" s="147" t="s">
        <v>2052</v>
      </c>
    </row>
    <row r="4" spans="1:13" ht="15" customHeight="1" thickBot="1">
      <c r="B4" s="111"/>
      <c r="C4" s="112"/>
      <c r="D4" s="111"/>
      <c r="E4" s="111"/>
      <c r="F4" s="111"/>
      <c r="G4" s="111"/>
      <c r="H4" s="114"/>
      <c r="I4" s="111"/>
      <c r="J4" s="114"/>
      <c r="K4" s="111"/>
      <c r="L4" s="111"/>
      <c r="M4" s="111"/>
    </row>
    <row r="5" spans="1:13" ht="15" customHeight="1" thickBot="1">
      <c r="D5" s="83" t="s">
        <v>2023</v>
      </c>
      <c r="E5" s="84"/>
      <c r="F5" s="84"/>
      <c r="G5" s="85"/>
      <c r="H5" s="114"/>
      <c r="J5" s="114"/>
    </row>
    <row r="6" spans="1:13" ht="46.5" customHeight="1" thickBot="1">
      <c r="A6" s="122" t="s">
        <v>700</v>
      </c>
      <c r="B6" s="122" t="s">
        <v>650</v>
      </c>
      <c r="C6" s="123"/>
      <c r="D6" s="124" t="s">
        <v>701</v>
      </c>
      <c r="E6" s="125" t="s">
        <v>2022</v>
      </c>
      <c r="F6" s="125" t="s">
        <v>2047</v>
      </c>
      <c r="G6" s="125" t="s">
        <v>376</v>
      </c>
      <c r="H6" s="114"/>
      <c r="I6" s="122" t="s">
        <v>2024</v>
      </c>
      <c r="J6" s="114"/>
      <c r="K6" s="122" t="s">
        <v>699</v>
      </c>
      <c r="L6" s="122" t="s">
        <v>693</v>
      </c>
      <c r="M6" s="122" t="s">
        <v>2049</v>
      </c>
    </row>
    <row r="7" spans="1:13" s="74" customFormat="1" ht="15" customHeight="1">
      <c r="A7" s="78" t="s">
        <v>703</v>
      </c>
      <c r="B7" s="115" t="s">
        <v>148</v>
      </c>
      <c r="C7" s="112"/>
      <c r="D7" s="156"/>
      <c r="E7" s="155"/>
      <c r="F7" s="148"/>
      <c r="G7" s="116"/>
      <c r="H7" s="114"/>
      <c r="I7" s="117" t="s">
        <v>651</v>
      </c>
      <c r="J7" s="114"/>
      <c r="K7" s="164"/>
      <c r="L7" s="149">
        <v>0.8</v>
      </c>
      <c r="M7" s="117" t="s">
        <v>2050</v>
      </c>
    </row>
    <row r="8" spans="1:13" ht="15" customHeight="1">
      <c r="A8" s="76" t="s">
        <v>704</v>
      </c>
      <c r="B8" s="118" t="s">
        <v>148</v>
      </c>
      <c r="C8" s="112"/>
      <c r="D8" s="157"/>
      <c r="E8" s="155"/>
      <c r="F8" s="148"/>
      <c r="G8" s="116"/>
      <c r="H8" s="114"/>
      <c r="I8" s="80" t="s">
        <v>651</v>
      </c>
      <c r="J8" s="114"/>
      <c r="K8" s="162"/>
      <c r="L8" s="150">
        <v>0.8</v>
      </c>
      <c r="M8" s="80" t="s">
        <v>2050</v>
      </c>
    </row>
    <row r="9" spans="1:13" ht="15" customHeight="1">
      <c r="A9" s="76" t="s">
        <v>705</v>
      </c>
      <c r="B9" s="118" t="s">
        <v>148</v>
      </c>
      <c r="C9" s="112"/>
      <c r="D9" s="157"/>
      <c r="E9" s="155"/>
      <c r="F9" s="148"/>
      <c r="G9" s="116"/>
      <c r="H9" s="114"/>
      <c r="I9" s="80" t="s">
        <v>651</v>
      </c>
      <c r="J9" s="114"/>
      <c r="K9" s="162"/>
      <c r="L9" s="150">
        <v>0.8</v>
      </c>
      <c r="M9" s="80" t="s">
        <v>2050</v>
      </c>
    </row>
    <row r="10" spans="1:13" ht="15" customHeight="1">
      <c r="A10" s="76" t="s">
        <v>706</v>
      </c>
      <c r="B10" s="118" t="s">
        <v>148</v>
      </c>
      <c r="C10" s="112"/>
      <c r="D10" s="157"/>
      <c r="E10" s="155"/>
      <c r="F10" s="148"/>
      <c r="G10" s="116"/>
      <c r="H10" s="114"/>
      <c r="I10" s="80" t="s">
        <v>651</v>
      </c>
      <c r="J10" s="114"/>
      <c r="K10" s="162"/>
      <c r="L10" s="150">
        <v>0.8</v>
      </c>
      <c r="M10" s="80" t="s">
        <v>2050</v>
      </c>
    </row>
    <row r="11" spans="1:13" s="74" customFormat="1" ht="15" customHeight="1">
      <c r="A11" s="76" t="s">
        <v>707</v>
      </c>
      <c r="B11" s="118" t="s">
        <v>149</v>
      </c>
      <c r="C11" s="112"/>
      <c r="D11" s="157"/>
      <c r="E11" s="155"/>
      <c r="F11" s="148"/>
      <c r="G11" s="116"/>
      <c r="H11" s="114"/>
      <c r="I11" s="80" t="s">
        <v>651</v>
      </c>
      <c r="J11" s="114"/>
      <c r="K11" s="162"/>
      <c r="L11" s="150">
        <v>0.8</v>
      </c>
      <c r="M11" s="80" t="s">
        <v>2050</v>
      </c>
    </row>
    <row r="12" spans="1:13" ht="15" customHeight="1">
      <c r="A12" s="76" t="s">
        <v>708</v>
      </c>
      <c r="B12" s="118" t="s">
        <v>149</v>
      </c>
      <c r="C12" s="112"/>
      <c r="D12" s="157"/>
      <c r="E12" s="155"/>
      <c r="F12" s="148"/>
      <c r="G12" s="116"/>
      <c r="H12" s="114"/>
      <c r="I12" s="80" t="s">
        <v>651</v>
      </c>
      <c r="J12" s="114"/>
      <c r="K12" s="162"/>
      <c r="L12" s="150">
        <v>0.8</v>
      </c>
      <c r="M12" s="80" t="s">
        <v>2050</v>
      </c>
    </row>
    <row r="13" spans="1:13" ht="15" customHeight="1">
      <c r="A13" s="76" t="s">
        <v>709</v>
      </c>
      <c r="B13" s="118" t="s">
        <v>149</v>
      </c>
      <c r="C13" s="112"/>
      <c r="D13" s="157"/>
      <c r="E13" s="155"/>
      <c r="F13" s="148"/>
      <c r="G13" s="116"/>
      <c r="H13" s="114"/>
      <c r="I13" s="80" t="s">
        <v>651</v>
      </c>
      <c r="J13" s="114"/>
      <c r="K13" s="162"/>
      <c r="L13" s="150">
        <v>0.8</v>
      </c>
      <c r="M13" s="80" t="s">
        <v>2050</v>
      </c>
    </row>
    <row r="14" spans="1:13" ht="15" customHeight="1">
      <c r="A14" s="76" t="s">
        <v>710</v>
      </c>
      <c r="B14" s="118" t="s">
        <v>149</v>
      </c>
      <c r="C14" s="112"/>
      <c r="D14" s="157"/>
      <c r="E14" s="155"/>
      <c r="F14" s="148"/>
      <c r="G14" s="116"/>
      <c r="H14" s="114"/>
      <c r="I14" s="80" t="s">
        <v>651</v>
      </c>
      <c r="J14" s="114"/>
      <c r="K14" s="162"/>
      <c r="L14" s="150">
        <v>0.8</v>
      </c>
      <c r="M14" s="80" t="s">
        <v>2050</v>
      </c>
    </row>
    <row r="15" spans="1:13" s="74" customFormat="1" ht="15" customHeight="1">
      <c r="A15" s="76" t="s">
        <v>711</v>
      </c>
      <c r="B15" s="118" t="s">
        <v>150</v>
      </c>
      <c r="C15" s="112"/>
      <c r="D15" s="157">
        <v>6.5175999999999998</v>
      </c>
      <c r="E15" s="155">
        <v>14.36</v>
      </c>
      <c r="F15" s="148">
        <f t="shared" ref="F15:F22" si="0">IF(I15="Mental Health and Substance Abuse",ROUND(E15,0),0)</f>
        <v>0</v>
      </c>
      <c r="G15" s="116">
        <v>144722.88</v>
      </c>
      <c r="H15" s="114"/>
      <c r="I15" s="80" t="s">
        <v>652</v>
      </c>
      <c r="J15" s="114"/>
      <c r="K15" s="162">
        <v>1</v>
      </c>
      <c r="L15" s="150">
        <v>0.8</v>
      </c>
      <c r="M15" s="80" t="s">
        <v>2050</v>
      </c>
    </row>
    <row r="16" spans="1:13" ht="15" customHeight="1">
      <c r="A16" s="76" t="s">
        <v>712</v>
      </c>
      <c r="B16" s="118" t="s">
        <v>150</v>
      </c>
      <c r="C16" s="112"/>
      <c r="D16" s="157">
        <v>9.1991999999999994</v>
      </c>
      <c r="E16" s="155">
        <v>17.38</v>
      </c>
      <c r="F16" s="148">
        <f t="shared" si="0"/>
        <v>0</v>
      </c>
      <c r="G16" s="116">
        <v>204075.73</v>
      </c>
      <c r="H16" s="114"/>
      <c r="I16" s="80" t="s">
        <v>652</v>
      </c>
      <c r="J16" s="114"/>
      <c r="K16" s="162">
        <v>1</v>
      </c>
      <c r="L16" s="150">
        <v>0.8</v>
      </c>
      <c r="M16" s="80" t="s">
        <v>2050</v>
      </c>
    </row>
    <row r="17" spans="1:13" ht="15" customHeight="1">
      <c r="A17" s="76" t="s">
        <v>713</v>
      </c>
      <c r="B17" s="118" t="s">
        <v>150</v>
      </c>
      <c r="C17" s="112"/>
      <c r="D17" s="157">
        <v>12.7486</v>
      </c>
      <c r="E17" s="155">
        <v>28.73</v>
      </c>
      <c r="F17" s="148">
        <f t="shared" si="0"/>
        <v>0</v>
      </c>
      <c r="G17" s="116">
        <v>245611.21</v>
      </c>
      <c r="H17" s="114"/>
      <c r="I17" s="80" t="s">
        <v>652</v>
      </c>
      <c r="J17" s="114"/>
      <c r="K17" s="162">
        <v>1</v>
      </c>
      <c r="L17" s="150">
        <v>0.8</v>
      </c>
      <c r="M17" s="80" t="s">
        <v>2050</v>
      </c>
    </row>
    <row r="18" spans="1:13" ht="15" customHeight="1">
      <c r="A18" s="76" t="s">
        <v>714</v>
      </c>
      <c r="B18" s="118" t="s">
        <v>150</v>
      </c>
      <c r="C18" s="112"/>
      <c r="D18" s="157">
        <v>20.797599999999999</v>
      </c>
      <c r="E18" s="155">
        <v>42.2</v>
      </c>
      <c r="F18" s="148">
        <f t="shared" si="0"/>
        <v>0</v>
      </c>
      <c r="G18" s="116">
        <v>554017.93999999994</v>
      </c>
      <c r="H18" s="114"/>
      <c r="I18" s="80" t="s">
        <v>652</v>
      </c>
      <c r="J18" s="114"/>
      <c r="K18" s="162">
        <v>1</v>
      </c>
      <c r="L18" s="150">
        <v>0.8</v>
      </c>
      <c r="M18" s="80" t="s">
        <v>2050</v>
      </c>
    </row>
    <row r="19" spans="1:13" s="74" customFormat="1" ht="15" customHeight="1">
      <c r="A19" s="76" t="s">
        <v>715</v>
      </c>
      <c r="B19" s="118" t="s">
        <v>151</v>
      </c>
      <c r="C19" s="112"/>
      <c r="D19" s="157">
        <v>3.7677999999999998</v>
      </c>
      <c r="E19" s="155">
        <v>9.77</v>
      </c>
      <c r="F19" s="148">
        <f t="shared" si="0"/>
        <v>0</v>
      </c>
      <c r="G19" s="116">
        <v>83860.36</v>
      </c>
      <c r="H19" s="114"/>
      <c r="I19" s="80" t="s">
        <v>652</v>
      </c>
      <c r="J19" s="114"/>
      <c r="K19" s="162">
        <v>1</v>
      </c>
      <c r="L19" s="150">
        <v>0.8</v>
      </c>
      <c r="M19" s="80" t="s">
        <v>2050</v>
      </c>
    </row>
    <row r="20" spans="1:13" ht="15" customHeight="1">
      <c r="A20" s="76" t="s">
        <v>716</v>
      </c>
      <c r="B20" s="118" t="s">
        <v>151</v>
      </c>
      <c r="C20" s="112"/>
      <c r="D20" s="157">
        <v>7.4786999999999999</v>
      </c>
      <c r="E20" s="155">
        <v>19.190000000000001</v>
      </c>
      <c r="F20" s="148">
        <f t="shared" si="0"/>
        <v>0</v>
      </c>
      <c r="G20" s="116">
        <v>165995.82999999999</v>
      </c>
      <c r="H20" s="114"/>
      <c r="I20" s="80" t="s">
        <v>652</v>
      </c>
      <c r="J20" s="114"/>
      <c r="K20" s="162">
        <v>1</v>
      </c>
      <c r="L20" s="150">
        <v>0.8</v>
      </c>
      <c r="M20" s="80" t="s">
        <v>2050</v>
      </c>
    </row>
    <row r="21" spans="1:13" ht="15" customHeight="1">
      <c r="A21" s="76" t="s">
        <v>717</v>
      </c>
      <c r="B21" s="118" t="s">
        <v>151</v>
      </c>
      <c r="C21" s="112"/>
      <c r="D21" s="157">
        <v>9.2568999999999999</v>
      </c>
      <c r="E21" s="155">
        <v>22.04</v>
      </c>
      <c r="F21" s="148">
        <f t="shared" si="0"/>
        <v>0</v>
      </c>
      <c r="G21" s="116">
        <v>205497.99</v>
      </c>
      <c r="H21" s="114"/>
      <c r="I21" s="80" t="s">
        <v>652</v>
      </c>
      <c r="J21" s="114"/>
      <c r="K21" s="162">
        <v>1</v>
      </c>
      <c r="L21" s="150">
        <v>0.8</v>
      </c>
      <c r="M21" s="80" t="s">
        <v>2050</v>
      </c>
    </row>
    <row r="22" spans="1:13" ht="15" customHeight="1">
      <c r="A22" s="76" t="s">
        <v>718</v>
      </c>
      <c r="B22" s="118" t="s">
        <v>151</v>
      </c>
      <c r="C22" s="112"/>
      <c r="D22" s="157">
        <v>14.186299999999999</v>
      </c>
      <c r="E22" s="155">
        <v>31.95</v>
      </c>
      <c r="F22" s="148">
        <f t="shared" si="0"/>
        <v>0</v>
      </c>
      <c r="G22" s="116">
        <v>364403.01</v>
      </c>
      <c r="H22" s="114"/>
      <c r="I22" s="80" t="s">
        <v>652</v>
      </c>
      <c r="J22" s="114"/>
      <c r="K22" s="162">
        <v>1</v>
      </c>
      <c r="L22" s="150">
        <v>0.8</v>
      </c>
      <c r="M22" s="80" t="s">
        <v>2050</v>
      </c>
    </row>
    <row r="23" spans="1:13" s="74" customFormat="1" ht="15" customHeight="1">
      <c r="A23" s="76" t="s">
        <v>719</v>
      </c>
      <c r="B23" s="118" t="s">
        <v>43</v>
      </c>
      <c r="C23" s="112"/>
      <c r="D23" s="157"/>
      <c r="E23" s="155"/>
      <c r="F23" s="148"/>
      <c r="G23" s="116"/>
      <c r="H23" s="114"/>
      <c r="I23" s="80" t="s">
        <v>651</v>
      </c>
      <c r="J23" s="114"/>
      <c r="K23" s="162"/>
      <c r="L23" s="150">
        <v>0.8</v>
      </c>
      <c r="M23" s="80" t="s">
        <v>2050</v>
      </c>
    </row>
    <row r="24" spans="1:13" ht="15" customHeight="1">
      <c r="A24" s="76" t="s">
        <v>720</v>
      </c>
      <c r="B24" s="118" t="s">
        <v>43</v>
      </c>
      <c r="C24" s="112"/>
      <c r="D24" s="157"/>
      <c r="E24" s="155"/>
      <c r="F24" s="148"/>
      <c r="G24" s="116"/>
      <c r="H24" s="114"/>
      <c r="I24" s="80" t="s">
        <v>651</v>
      </c>
      <c r="J24" s="114"/>
      <c r="K24" s="162"/>
      <c r="L24" s="150">
        <v>0.8</v>
      </c>
      <c r="M24" s="80" t="s">
        <v>2050</v>
      </c>
    </row>
    <row r="25" spans="1:13" ht="15" customHeight="1">
      <c r="A25" s="76" t="s">
        <v>721</v>
      </c>
      <c r="B25" s="118" t="s">
        <v>43</v>
      </c>
      <c r="C25" s="112"/>
      <c r="D25" s="157"/>
      <c r="E25" s="155"/>
      <c r="F25" s="148"/>
      <c r="G25" s="116"/>
      <c r="H25" s="114"/>
      <c r="I25" s="80" t="s">
        <v>651</v>
      </c>
      <c r="J25" s="114"/>
      <c r="K25" s="162"/>
      <c r="L25" s="150">
        <v>0.8</v>
      </c>
      <c r="M25" s="80" t="s">
        <v>2050</v>
      </c>
    </row>
    <row r="26" spans="1:13" ht="15" customHeight="1">
      <c r="A26" s="76" t="s">
        <v>722</v>
      </c>
      <c r="B26" s="118" t="s">
        <v>43</v>
      </c>
      <c r="C26" s="112"/>
      <c r="D26" s="157"/>
      <c r="E26" s="155"/>
      <c r="F26" s="148"/>
      <c r="G26" s="116"/>
      <c r="H26" s="114"/>
      <c r="I26" s="80" t="s">
        <v>651</v>
      </c>
      <c r="J26" s="114"/>
      <c r="K26" s="162"/>
      <c r="L26" s="150">
        <v>0.8</v>
      </c>
      <c r="M26" s="80" t="s">
        <v>2050</v>
      </c>
    </row>
    <row r="27" spans="1:13" s="74" customFormat="1" ht="15" customHeight="1">
      <c r="A27" s="76" t="s">
        <v>723</v>
      </c>
      <c r="B27" s="118" t="s">
        <v>44</v>
      </c>
      <c r="C27" s="112"/>
      <c r="D27" s="157"/>
      <c r="E27" s="155"/>
      <c r="F27" s="148"/>
      <c r="G27" s="116"/>
      <c r="H27" s="114"/>
      <c r="I27" s="214" t="s">
        <v>651</v>
      </c>
      <c r="J27" s="114"/>
      <c r="K27" s="80"/>
      <c r="L27" s="150">
        <v>0.8</v>
      </c>
      <c r="M27" s="80" t="s">
        <v>2050</v>
      </c>
    </row>
    <row r="28" spans="1:13" ht="15" customHeight="1">
      <c r="A28" s="76" t="s">
        <v>724</v>
      </c>
      <c r="B28" s="118" t="s">
        <v>44</v>
      </c>
      <c r="C28" s="112"/>
      <c r="D28" s="157"/>
      <c r="E28" s="155"/>
      <c r="F28" s="148"/>
      <c r="G28" s="116"/>
      <c r="H28" s="114"/>
      <c r="I28" s="214" t="s">
        <v>651</v>
      </c>
      <c r="J28" s="114"/>
      <c r="K28" s="80"/>
      <c r="L28" s="150">
        <v>0.8</v>
      </c>
      <c r="M28" s="80" t="s">
        <v>2050</v>
      </c>
    </row>
    <row r="29" spans="1:13" ht="15" customHeight="1">
      <c r="A29" s="76" t="s">
        <v>725</v>
      </c>
      <c r="B29" s="118" t="s">
        <v>44</v>
      </c>
      <c r="C29" s="112"/>
      <c r="D29" s="157"/>
      <c r="E29" s="155"/>
      <c r="F29" s="148"/>
      <c r="G29" s="116"/>
      <c r="H29" s="114"/>
      <c r="I29" s="214" t="s">
        <v>651</v>
      </c>
      <c r="J29" s="114"/>
      <c r="K29" s="80"/>
      <c r="L29" s="150">
        <v>0.8</v>
      </c>
      <c r="M29" s="80" t="s">
        <v>2050</v>
      </c>
    </row>
    <row r="30" spans="1:13" ht="15" customHeight="1">
      <c r="A30" s="76" t="s">
        <v>726</v>
      </c>
      <c r="B30" s="118" t="s">
        <v>44</v>
      </c>
      <c r="C30" s="112"/>
      <c r="D30" s="157"/>
      <c r="E30" s="155"/>
      <c r="F30" s="148"/>
      <c r="G30" s="116"/>
      <c r="H30" s="114"/>
      <c r="I30" s="214" t="s">
        <v>651</v>
      </c>
      <c r="J30" s="114"/>
      <c r="K30" s="80"/>
      <c r="L30" s="150">
        <v>0.8</v>
      </c>
      <c r="M30" s="80" t="s">
        <v>2050</v>
      </c>
    </row>
    <row r="31" spans="1:13" s="74" customFormat="1" ht="15" customHeight="1">
      <c r="A31" s="76" t="s">
        <v>727</v>
      </c>
      <c r="B31" s="118" t="s">
        <v>356</v>
      </c>
      <c r="C31" s="112"/>
      <c r="D31" s="157"/>
      <c r="E31" s="155"/>
      <c r="F31" s="148"/>
      <c r="G31" s="116"/>
      <c r="H31" s="114"/>
      <c r="I31" s="214" t="s">
        <v>651</v>
      </c>
      <c r="J31" s="114"/>
      <c r="K31" s="80"/>
      <c r="L31" s="150">
        <v>0.8</v>
      </c>
      <c r="M31" s="80" t="s">
        <v>2050</v>
      </c>
    </row>
    <row r="32" spans="1:13" ht="15" customHeight="1">
      <c r="A32" s="76" t="s">
        <v>728</v>
      </c>
      <c r="B32" s="118" t="s">
        <v>356</v>
      </c>
      <c r="C32" s="112"/>
      <c r="D32" s="157"/>
      <c r="E32" s="155"/>
      <c r="F32" s="148"/>
      <c r="G32" s="116"/>
      <c r="H32" s="114"/>
      <c r="I32" s="214" t="s">
        <v>651</v>
      </c>
      <c r="J32" s="114"/>
      <c r="K32" s="80"/>
      <c r="L32" s="150">
        <v>0.8</v>
      </c>
      <c r="M32" s="80" t="s">
        <v>2050</v>
      </c>
    </row>
    <row r="33" spans="1:13" ht="15" customHeight="1">
      <c r="A33" s="76" t="s">
        <v>729</v>
      </c>
      <c r="B33" s="118" t="s">
        <v>356</v>
      </c>
      <c r="C33" s="112"/>
      <c r="D33" s="157"/>
      <c r="E33" s="155"/>
      <c r="F33" s="148"/>
      <c r="G33" s="116"/>
      <c r="H33" s="114"/>
      <c r="I33" s="214" t="s">
        <v>651</v>
      </c>
      <c r="J33" s="114"/>
      <c r="K33" s="80"/>
      <c r="L33" s="150">
        <v>0.8</v>
      </c>
      <c r="M33" s="80" t="s">
        <v>2050</v>
      </c>
    </row>
    <row r="34" spans="1:13" ht="15" customHeight="1">
      <c r="A34" s="76" t="s">
        <v>730</v>
      </c>
      <c r="B34" s="118" t="s">
        <v>356</v>
      </c>
      <c r="C34" s="112"/>
      <c r="D34" s="157"/>
      <c r="E34" s="155"/>
      <c r="F34" s="148"/>
      <c r="G34" s="116"/>
      <c r="H34" s="114"/>
      <c r="I34" s="214" t="s">
        <v>651</v>
      </c>
      <c r="J34" s="114"/>
      <c r="K34" s="80"/>
      <c r="L34" s="150">
        <v>0.8</v>
      </c>
      <c r="M34" s="80" t="s">
        <v>2050</v>
      </c>
    </row>
    <row r="35" spans="1:13" s="74" customFormat="1" ht="15" customHeight="1">
      <c r="A35" s="76" t="s">
        <v>731</v>
      </c>
      <c r="B35" s="118" t="s">
        <v>45</v>
      </c>
      <c r="C35" s="112"/>
      <c r="D35" s="157">
        <v>7.3163999999999998</v>
      </c>
      <c r="E35" s="155">
        <v>1</v>
      </c>
      <c r="F35" s="148">
        <f t="shared" ref="F35:F98" si="1">IF(I35="Mental Health and Substance Abuse",ROUND(E35,0),0)</f>
        <v>0</v>
      </c>
      <c r="G35" s="116">
        <v>162403.54999999999</v>
      </c>
      <c r="H35" s="114"/>
      <c r="I35" s="80" t="s">
        <v>653</v>
      </c>
      <c r="J35" s="114"/>
      <c r="K35" s="162">
        <v>1</v>
      </c>
      <c r="L35" s="150">
        <v>0.8</v>
      </c>
      <c r="M35" s="80" t="s">
        <v>2050</v>
      </c>
    </row>
    <row r="36" spans="1:13" ht="15" customHeight="1">
      <c r="A36" s="76" t="s">
        <v>732</v>
      </c>
      <c r="B36" s="118" t="s">
        <v>45</v>
      </c>
      <c r="C36" s="112"/>
      <c r="D36" s="157">
        <v>9.0427999999999997</v>
      </c>
      <c r="E36" s="155">
        <v>4.43</v>
      </c>
      <c r="F36" s="148">
        <f t="shared" si="1"/>
        <v>0</v>
      </c>
      <c r="G36" s="116">
        <v>200615.22</v>
      </c>
      <c r="H36" s="114"/>
      <c r="I36" s="80" t="s">
        <v>653</v>
      </c>
      <c r="J36" s="114"/>
      <c r="K36" s="162">
        <v>1</v>
      </c>
      <c r="L36" s="150">
        <v>0.8</v>
      </c>
      <c r="M36" s="80" t="s">
        <v>2050</v>
      </c>
    </row>
    <row r="37" spans="1:13" ht="15" customHeight="1">
      <c r="A37" s="76" t="s">
        <v>733</v>
      </c>
      <c r="B37" s="118" t="s">
        <v>45</v>
      </c>
      <c r="C37" s="112"/>
      <c r="D37" s="157">
        <v>15.7577</v>
      </c>
      <c r="E37" s="155">
        <v>10.51</v>
      </c>
      <c r="F37" s="148">
        <f t="shared" si="1"/>
        <v>0</v>
      </c>
      <c r="G37" s="116">
        <v>539984.94999999995</v>
      </c>
      <c r="H37" s="114"/>
      <c r="I37" s="80" t="s">
        <v>653</v>
      </c>
      <c r="J37" s="114"/>
      <c r="K37" s="162">
        <v>1</v>
      </c>
      <c r="L37" s="150">
        <v>0.8</v>
      </c>
      <c r="M37" s="80" t="s">
        <v>2050</v>
      </c>
    </row>
    <row r="38" spans="1:13" ht="15" customHeight="1">
      <c r="A38" s="76" t="s">
        <v>734</v>
      </c>
      <c r="B38" s="118" t="s">
        <v>45</v>
      </c>
      <c r="C38" s="112"/>
      <c r="D38" s="157">
        <v>27.659600000000001</v>
      </c>
      <c r="E38" s="155">
        <v>17.36</v>
      </c>
      <c r="F38" s="148">
        <f t="shared" si="1"/>
        <v>0</v>
      </c>
      <c r="G38" s="116">
        <v>804404.5</v>
      </c>
      <c r="H38" s="114"/>
      <c r="I38" s="80" t="s">
        <v>653</v>
      </c>
      <c r="J38" s="114"/>
      <c r="K38" s="162">
        <v>1</v>
      </c>
      <c r="L38" s="150">
        <v>0.8</v>
      </c>
      <c r="M38" s="80" t="s">
        <v>2050</v>
      </c>
    </row>
    <row r="39" spans="1:13" s="74" customFormat="1" ht="15" customHeight="1">
      <c r="A39" s="76" t="s">
        <v>735</v>
      </c>
      <c r="B39" s="118" t="s">
        <v>352</v>
      </c>
      <c r="C39" s="112"/>
      <c r="D39" s="157">
        <v>11.1683</v>
      </c>
      <c r="E39" s="155">
        <v>9.33</v>
      </c>
      <c r="F39" s="148">
        <f t="shared" si="1"/>
        <v>0</v>
      </c>
      <c r="G39" s="116">
        <v>247658.63</v>
      </c>
      <c r="H39" s="114"/>
      <c r="I39" s="80" t="s">
        <v>2111</v>
      </c>
      <c r="J39" s="114"/>
      <c r="K39" s="80">
        <v>1.31</v>
      </c>
      <c r="L39" s="150">
        <v>0.8</v>
      </c>
      <c r="M39" s="80" t="s">
        <v>2050</v>
      </c>
    </row>
    <row r="40" spans="1:13" ht="15" customHeight="1">
      <c r="A40" s="76" t="s">
        <v>736</v>
      </c>
      <c r="B40" s="118" t="s">
        <v>352</v>
      </c>
      <c r="C40" s="112"/>
      <c r="D40" s="157">
        <v>31.433800000000002</v>
      </c>
      <c r="E40" s="155">
        <v>9.91</v>
      </c>
      <c r="F40" s="148">
        <f t="shared" si="1"/>
        <v>0</v>
      </c>
      <c r="G40" s="116">
        <v>766061.48</v>
      </c>
      <c r="H40" s="114"/>
      <c r="I40" s="80" t="s">
        <v>2111</v>
      </c>
      <c r="J40" s="114"/>
      <c r="K40" s="80">
        <v>1.31</v>
      </c>
      <c r="L40" s="150">
        <v>0.8</v>
      </c>
      <c r="M40" s="80" t="s">
        <v>2050</v>
      </c>
    </row>
    <row r="41" spans="1:13" ht="15" customHeight="1">
      <c r="A41" s="76" t="s">
        <v>737</v>
      </c>
      <c r="B41" s="118" t="s">
        <v>352</v>
      </c>
      <c r="C41" s="112"/>
      <c r="D41" s="157">
        <v>40.082900000000002</v>
      </c>
      <c r="E41" s="155">
        <v>12.86</v>
      </c>
      <c r="F41" s="148">
        <f t="shared" si="1"/>
        <v>0</v>
      </c>
      <c r="G41" s="116">
        <v>887634.65</v>
      </c>
      <c r="H41" s="114"/>
      <c r="I41" s="80" t="s">
        <v>2111</v>
      </c>
      <c r="J41" s="114"/>
      <c r="K41" s="80">
        <v>1.31</v>
      </c>
      <c r="L41" s="150">
        <v>0.8</v>
      </c>
      <c r="M41" s="80" t="s">
        <v>2050</v>
      </c>
    </row>
    <row r="42" spans="1:13" ht="15" customHeight="1">
      <c r="A42" s="76" t="s">
        <v>738</v>
      </c>
      <c r="B42" s="118" t="s">
        <v>352</v>
      </c>
      <c r="C42" s="112"/>
      <c r="D42" s="157">
        <v>40.082900000000002</v>
      </c>
      <c r="E42" s="155">
        <v>25.01</v>
      </c>
      <c r="F42" s="148">
        <f t="shared" si="1"/>
        <v>0</v>
      </c>
      <c r="G42" s="116">
        <v>887634.65</v>
      </c>
      <c r="H42" s="114"/>
      <c r="I42" s="80" t="s">
        <v>2111</v>
      </c>
      <c r="J42" s="114"/>
      <c r="K42" s="80">
        <v>1.31</v>
      </c>
      <c r="L42" s="150">
        <v>0.8</v>
      </c>
      <c r="M42" s="80" t="s">
        <v>2050</v>
      </c>
    </row>
    <row r="43" spans="1:13" s="74" customFormat="1" ht="15" customHeight="1">
      <c r="A43" s="76" t="s">
        <v>739</v>
      </c>
      <c r="B43" s="118" t="s">
        <v>152</v>
      </c>
      <c r="C43" s="112"/>
      <c r="D43" s="157">
        <v>2.1937000000000002</v>
      </c>
      <c r="E43" s="155">
        <v>3.45</v>
      </c>
      <c r="F43" s="148">
        <f t="shared" si="1"/>
        <v>0</v>
      </c>
      <c r="G43" s="116">
        <v>39108.49</v>
      </c>
      <c r="H43" s="114"/>
      <c r="I43" s="80" t="s">
        <v>654</v>
      </c>
      <c r="J43" s="114"/>
      <c r="K43" s="162">
        <v>1</v>
      </c>
      <c r="L43" s="150">
        <v>0.8</v>
      </c>
      <c r="M43" s="80" t="s">
        <v>2050</v>
      </c>
    </row>
    <row r="44" spans="1:13" ht="15" customHeight="1">
      <c r="A44" s="76" t="s">
        <v>740</v>
      </c>
      <c r="B44" s="118" t="s">
        <v>152</v>
      </c>
      <c r="C44" s="112"/>
      <c r="D44" s="157">
        <v>2.7334000000000001</v>
      </c>
      <c r="E44" s="155">
        <v>4.4000000000000004</v>
      </c>
      <c r="F44" s="148">
        <f t="shared" si="1"/>
        <v>0</v>
      </c>
      <c r="G44" s="116">
        <v>54271.67</v>
      </c>
      <c r="H44" s="114"/>
      <c r="I44" s="80" t="s">
        <v>654</v>
      </c>
      <c r="J44" s="114"/>
      <c r="K44" s="162">
        <v>1</v>
      </c>
      <c r="L44" s="150">
        <v>0.8</v>
      </c>
      <c r="M44" s="80" t="s">
        <v>2050</v>
      </c>
    </row>
    <row r="45" spans="1:13" ht="15" customHeight="1">
      <c r="A45" s="76" t="s">
        <v>741</v>
      </c>
      <c r="B45" s="118" t="s">
        <v>152</v>
      </c>
      <c r="C45" s="112"/>
      <c r="D45" s="157">
        <v>3.9306999999999999</v>
      </c>
      <c r="E45" s="155">
        <v>5.22</v>
      </c>
      <c r="F45" s="148">
        <f t="shared" si="1"/>
        <v>0</v>
      </c>
      <c r="G45" s="116">
        <v>82357.66</v>
      </c>
      <c r="H45" s="114"/>
      <c r="I45" s="80" t="s">
        <v>654</v>
      </c>
      <c r="J45" s="114"/>
      <c r="K45" s="162">
        <v>1</v>
      </c>
      <c r="L45" s="150">
        <v>0.8</v>
      </c>
      <c r="M45" s="80" t="s">
        <v>2050</v>
      </c>
    </row>
    <row r="46" spans="1:13" ht="15" customHeight="1">
      <c r="A46" s="76" t="s">
        <v>742</v>
      </c>
      <c r="B46" s="118" t="s">
        <v>152</v>
      </c>
      <c r="C46" s="112"/>
      <c r="D46" s="157">
        <v>5.9722999999999997</v>
      </c>
      <c r="E46" s="155">
        <v>6.84</v>
      </c>
      <c r="F46" s="148">
        <f t="shared" si="1"/>
        <v>0</v>
      </c>
      <c r="G46" s="116">
        <v>132021.1</v>
      </c>
      <c r="H46" s="114"/>
      <c r="I46" s="80" t="s">
        <v>654</v>
      </c>
      <c r="J46" s="114"/>
      <c r="K46" s="162">
        <v>1</v>
      </c>
      <c r="L46" s="150">
        <v>0.8</v>
      </c>
      <c r="M46" s="80" t="s">
        <v>2050</v>
      </c>
    </row>
    <row r="47" spans="1:13" s="74" customFormat="1" ht="15" customHeight="1">
      <c r="A47" s="76" t="s">
        <v>743</v>
      </c>
      <c r="B47" s="118" t="s">
        <v>153</v>
      </c>
      <c r="C47" s="112"/>
      <c r="D47" s="157">
        <v>1.9769000000000001</v>
      </c>
      <c r="E47" s="155">
        <v>2.8</v>
      </c>
      <c r="F47" s="148">
        <f t="shared" si="1"/>
        <v>0</v>
      </c>
      <c r="G47" s="116">
        <v>52998.75</v>
      </c>
      <c r="H47" s="114"/>
      <c r="I47" s="80" t="s">
        <v>654</v>
      </c>
      <c r="J47" s="114"/>
      <c r="K47" s="162">
        <v>1</v>
      </c>
      <c r="L47" s="150">
        <v>0.8</v>
      </c>
      <c r="M47" s="80" t="s">
        <v>2050</v>
      </c>
    </row>
    <row r="48" spans="1:13" ht="15" customHeight="1">
      <c r="A48" s="76" t="s">
        <v>744</v>
      </c>
      <c r="B48" s="118" t="s">
        <v>153</v>
      </c>
      <c r="C48" s="112"/>
      <c r="D48" s="157">
        <v>3.0185</v>
      </c>
      <c r="E48" s="155">
        <v>4.8600000000000003</v>
      </c>
      <c r="F48" s="148">
        <f t="shared" si="1"/>
        <v>0</v>
      </c>
      <c r="G48" s="116">
        <v>79860.14</v>
      </c>
      <c r="H48" s="114"/>
      <c r="I48" s="80" t="s">
        <v>654</v>
      </c>
      <c r="J48" s="114"/>
      <c r="K48" s="162">
        <v>1</v>
      </c>
      <c r="L48" s="150">
        <v>0.8</v>
      </c>
      <c r="M48" s="80" t="s">
        <v>2050</v>
      </c>
    </row>
    <row r="49" spans="1:13" ht="15" customHeight="1">
      <c r="A49" s="76" t="s">
        <v>745</v>
      </c>
      <c r="B49" s="118" t="s">
        <v>153</v>
      </c>
      <c r="C49" s="112"/>
      <c r="D49" s="157">
        <v>4.726</v>
      </c>
      <c r="E49" s="155">
        <v>9.4700000000000006</v>
      </c>
      <c r="F49" s="148">
        <f t="shared" si="1"/>
        <v>0</v>
      </c>
      <c r="G49" s="116">
        <v>109786.85</v>
      </c>
      <c r="H49" s="114"/>
      <c r="I49" s="80" t="s">
        <v>654</v>
      </c>
      <c r="J49" s="114"/>
      <c r="K49" s="162">
        <v>1</v>
      </c>
      <c r="L49" s="150">
        <v>0.8</v>
      </c>
      <c r="M49" s="80" t="s">
        <v>2050</v>
      </c>
    </row>
    <row r="50" spans="1:13" ht="15" customHeight="1">
      <c r="A50" s="76" t="s">
        <v>746</v>
      </c>
      <c r="B50" s="118" t="s">
        <v>153</v>
      </c>
      <c r="C50" s="112"/>
      <c r="D50" s="157">
        <v>11.843299999999999</v>
      </c>
      <c r="E50" s="155">
        <v>19.989999999999998</v>
      </c>
      <c r="F50" s="148">
        <f t="shared" si="1"/>
        <v>0</v>
      </c>
      <c r="G50" s="116">
        <v>315245.73</v>
      </c>
      <c r="H50" s="114"/>
      <c r="I50" s="80" t="s">
        <v>654</v>
      </c>
      <c r="J50" s="114"/>
      <c r="K50" s="162">
        <v>1</v>
      </c>
      <c r="L50" s="150">
        <v>0.8</v>
      </c>
      <c r="M50" s="80" t="s">
        <v>2050</v>
      </c>
    </row>
    <row r="51" spans="1:13" s="74" customFormat="1" ht="15" customHeight="1">
      <c r="A51" s="76" t="s">
        <v>747</v>
      </c>
      <c r="B51" s="118" t="s">
        <v>46</v>
      </c>
      <c r="C51" s="112"/>
      <c r="D51" s="157">
        <v>1.7189000000000001</v>
      </c>
      <c r="E51" s="155">
        <v>1.6</v>
      </c>
      <c r="F51" s="148">
        <f t="shared" si="1"/>
        <v>0</v>
      </c>
      <c r="G51" s="116">
        <v>33716.36</v>
      </c>
      <c r="H51" s="114"/>
      <c r="I51" s="80" t="s">
        <v>654</v>
      </c>
      <c r="J51" s="114"/>
      <c r="K51" s="162">
        <v>1</v>
      </c>
      <c r="L51" s="150">
        <v>0.8</v>
      </c>
      <c r="M51" s="80" t="s">
        <v>2050</v>
      </c>
    </row>
    <row r="52" spans="1:13" ht="15" customHeight="1">
      <c r="A52" s="76" t="s">
        <v>748</v>
      </c>
      <c r="B52" s="118" t="s">
        <v>46</v>
      </c>
      <c r="C52" s="112"/>
      <c r="D52" s="157">
        <v>2.1444999999999999</v>
      </c>
      <c r="E52" s="155">
        <v>2.3199999999999998</v>
      </c>
      <c r="F52" s="148">
        <f t="shared" si="1"/>
        <v>0</v>
      </c>
      <c r="G52" s="116">
        <v>41567.51</v>
      </c>
      <c r="H52" s="114"/>
      <c r="I52" s="80" t="s">
        <v>654</v>
      </c>
      <c r="J52" s="114"/>
      <c r="K52" s="162">
        <v>1</v>
      </c>
      <c r="L52" s="150">
        <v>0.8</v>
      </c>
      <c r="M52" s="80" t="s">
        <v>2050</v>
      </c>
    </row>
    <row r="53" spans="1:13" ht="15" customHeight="1">
      <c r="A53" s="76" t="s">
        <v>749</v>
      </c>
      <c r="B53" s="118" t="s">
        <v>46</v>
      </c>
      <c r="C53" s="112"/>
      <c r="D53" s="157">
        <v>2.9379</v>
      </c>
      <c r="E53" s="155">
        <v>4.08</v>
      </c>
      <c r="F53" s="148">
        <f t="shared" si="1"/>
        <v>0</v>
      </c>
      <c r="G53" s="116">
        <v>82459.199999999997</v>
      </c>
      <c r="H53" s="114"/>
      <c r="I53" s="80" t="s">
        <v>654</v>
      </c>
      <c r="J53" s="114"/>
      <c r="K53" s="162">
        <v>1</v>
      </c>
      <c r="L53" s="150">
        <v>0.8</v>
      </c>
      <c r="M53" s="80" t="s">
        <v>2050</v>
      </c>
    </row>
    <row r="54" spans="1:13" ht="15" customHeight="1">
      <c r="A54" s="76" t="s">
        <v>750</v>
      </c>
      <c r="B54" s="118" t="s">
        <v>46</v>
      </c>
      <c r="C54" s="112"/>
      <c r="D54" s="157">
        <v>5.3570000000000002</v>
      </c>
      <c r="E54" s="155">
        <v>12.07</v>
      </c>
      <c r="F54" s="148">
        <f t="shared" si="1"/>
        <v>0</v>
      </c>
      <c r="G54" s="116">
        <v>119035.5</v>
      </c>
      <c r="H54" s="114"/>
      <c r="I54" s="80" t="s">
        <v>654</v>
      </c>
      <c r="J54" s="114"/>
      <c r="K54" s="162">
        <v>1</v>
      </c>
      <c r="L54" s="150">
        <v>0.8</v>
      </c>
      <c r="M54" s="80" t="s">
        <v>2050</v>
      </c>
    </row>
    <row r="55" spans="1:13" s="74" customFormat="1" ht="15" customHeight="1">
      <c r="A55" s="76" t="s">
        <v>751</v>
      </c>
      <c r="B55" s="118" t="s">
        <v>47</v>
      </c>
      <c r="C55" s="112"/>
      <c r="D55" s="157">
        <v>2.1065999999999998</v>
      </c>
      <c r="E55" s="155">
        <v>2.82</v>
      </c>
      <c r="F55" s="148">
        <f t="shared" si="1"/>
        <v>0</v>
      </c>
      <c r="G55" s="116">
        <v>47772.03</v>
      </c>
      <c r="H55" s="114"/>
      <c r="I55" s="80" t="s">
        <v>654</v>
      </c>
      <c r="J55" s="114"/>
      <c r="K55" s="162">
        <v>1</v>
      </c>
      <c r="L55" s="150">
        <v>0.8</v>
      </c>
      <c r="M55" s="80" t="s">
        <v>2050</v>
      </c>
    </row>
    <row r="56" spans="1:13" ht="15" customHeight="1">
      <c r="A56" s="76" t="s">
        <v>752</v>
      </c>
      <c r="B56" s="118" t="s">
        <v>47</v>
      </c>
      <c r="C56" s="112"/>
      <c r="D56" s="157">
        <v>2.3868</v>
      </c>
      <c r="E56" s="155">
        <v>3.56</v>
      </c>
      <c r="F56" s="148">
        <f t="shared" si="1"/>
        <v>0</v>
      </c>
      <c r="G56" s="116">
        <v>47772.03</v>
      </c>
      <c r="H56" s="114"/>
      <c r="I56" s="80" t="s">
        <v>654</v>
      </c>
      <c r="J56" s="114"/>
      <c r="K56" s="162">
        <v>1</v>
      </c>
      <c r="L56" s="150">
        <v>0.8</v>
      </c>
      <c r="M56" s="80" t="s">
        <v>2050</v>
      </c>
    </row>
    <row r="57" spans="1:13" ht="15" customHeight="1">
      <c r="A57" s="76" t="s">
        <v>753</v>
      </c>
      <c r="B57" s="118" t="s">
        <v>47</v>
      </c>
      <c r="C57" s="112"/>
      <c r="D57" s="157">
        <v>4.6875999999999998</v>
      </c>
      <c r="E57" s="155">
        <v>9</v>
      </c>
      <c r="F57" s="148">
        <f t="shared" si="1"/>
        <v>0</v>
      </c>
      <c r="G57" s="116">
        <v>90337.87</v>
      </c>
      <c r="H57" s="114"/>
      <c r="I57" s="80" t="s">
        <v>654</v>
      </c>
      <c r="J57" s="114"/>
      <c r="K57" s="162">
        <v>1</v>
      </c>
      <c r="L57" s="150">
        <v>0.8</v>
      </c>
      <c r="M57" s="80" t="s">
        <v>2050</v>
      </c>
    </row>
    <row r="58" spans="1:13" ht="15" customHeight="1">
      <c r="A58" s="76" t="s">
        <v>754</v>
      </c>
      <c r="B58" s="118" t="s">
        <v>47</v>
      </c>
      <c r="C58" s="112"/>
      <c r="D58" s="157">
        <v>6.9847000000000001</v>
      </c>
      <c r="E58" s="155">
        <v>10.23</v>
      </c>
      <c r="F58" s="148">
        <f t="shared" si="1"/>
        <v>0</v>
      </c>
      <c r="G58" s="116">
        <v>137334.01</v>
      </c>
      <c r="H58" s="114"/>
      <c r="I58" s="80" t="s">
        <v>654</v>
      </c>
      <c r="J58" s="114"/>
      <c r="K58" s="162">
        <v>1</v>
      </c>
      <c r="L58" s="150">
        <v>0.8</v>
      </c>
      <c r="M58" s="80" t="s">
        <v>2050</v>
      </c>
    </row>
    <row r="59" spans="1:13" s="74" customFormat="1" ht="15" customHeight="1">
      <c r="A59" s="76" t="s">
        <v>755</v>
      </c>
      <c r="B59" s="118" t="s">
        <v>154</v>
      </c>
      <c r="C59" s="112"/>
      <c r="D59" s="157">
        <v>1.2659</v>
      </c>
      <c r="E59" s="155">
        <v>1.17</v>
      </c>
      <c r="F59" s="148">
        <f t="shared" si="1"/>
        <v>0</v>
      </c>
      <c r="G59" s="116">
        <v>30000</v>
      </c>
      <c r="H59" s="114"/>
      <c r="I59" s="80" t="s">
        <v>653</v>
      </c>
      <c r="J59" s="114"/>
      <c r="K59" s="162">
        <v>1</v>
      </c>
      <c r="L59" s="150">
        <v>0.8</v>
      </c>
      <c r="M59" s="80" t="s">
        <v>2050</v>
      </c>
    </row>
    <row r="60" spans="1:13" ht="15" customHeight="1">
      <c r="A60" s="76" t="s">
        <v>756</v>
      </c>
      <c r="B60" s="118" t="s">
        <v>154</v>
      </c>
      <c r="C60" s="112"/>
      <c r="D60" s="157">
        <v>1.5439000000000001</v>
      </c>
      <c r="E60" s="155">
        <v>1.64</v>
      </c>
      <c r="F60" s="148">
        <f t="shared" si="1"/>
        <v>0</v>
      </c>
      <c r="G60" s="116">
        <v>33176.93</v>
      </c>
      <c r="H60" s="114"/>
      <c r="I60" s="80" t="s">
        <v>653</v>
      </c>
      <c r="J60" s="114"/>
      <c r="K60" s="162">
        <v>1</v>
      </c>
      <c r="L60" s="150">
        <v>0.8</v>
      </c>
      <c r="M60" s="80" t="s">
        <v>2050</v>
      </c>
    </row>
    <row r="61" spans="1:13" ht="15" customHeight="1">
      <c r="A61" s="76" t="s">
        <v>757</v>
      </c>
      <c r="B61" s="118" t="s">
        <v>154</v>
      </c>
      <c r="C61" s="112"/>
      <c r="D61" s="157">
        <v>2.7761999999999998</v>
      </c>
      <c r="E61" s="155">
        <v>4.12</v>
      </c>
      <c r="F61" s="148">
        <f t="shared" si="1"/>
        <v>0</v>
      </c>
      <c r="G61" s="116">
        <v>62737.52</v>
      </c>
      <c r="H61" s="114"/>
      <c r="I61" s="80" t="s">
        <v>653</v>
      </c>
      <c r="J61" s="114"/>
      <c r="K61" s="162">
        <v>1</v>
      </c>
      <c r="L61" s="150">
        <v>0.8</v>
      </c>
      <c r="M61" s="80" t="s">
        <v>2050</v>
      </c>
    </row>
    <row r="62" spans="1:13" ht="15" customHeight="1">
      <c r="A62" s="76" t="s">
        <v>758</v>
      </c>
      <c r="B62" s="118" t="s">
        <v>154</v>
      </c>
      <c r="C62" s="112"/>
      <c r="D62" s="157">
        <v>3.8706999999999998</v>
      </c>
      <c r="E62" s="155">
        <v>6.97</v>
      </c>
      <c r="F62" s="148">
        <f t="shared" si="1"/>
        <v>0</v>
      </c>
      <c r="G62" s="116">
        <v>68278.73</v>
      </c>
      <c r="H62" s="114"/>
      <c r="I62" s="80" t="s">
        <v>653</v>
      </c>
      <c r="J62" s="114"/>
      <c r="K62" s="162">
        <v>1</v>
      </c>
      <c r="L62" s="150">
        <v>0.8</v>
      </c>
      <c r="M62" s="80" t="s">
        <v>2050</v>
      </c>
    </row>
    <row r="63" spans="1:13" s="74" customFormat="1" ht="15" customHeight="1">
      <c r="A63" s="76" t="s">
        <v>759</v>
      </c>
      <c r="B63" s="118" t="s">
        <v>155</v>
      </c>
      <c r="C63" s="112"/>
      <c r="D63" s="157">
        <v>1.8070999999999999</v>
      </c>
      <c r="E63" s="155">
        <v>2.2999999999999998</v>
      </c>
      <c r="F63" s="148">
        <f t="shared" si="1"/>
        <v>0</v>
      </c>
      <c r="G63" s="116">
        <v>37668.550000000003</v>
      </c>
      <c r="H63" s="114"/>
      <c r="I63" s="80" t="s">
        <v>654</v>
      </c>
      <c r="J63" s="114"/>
      <c r="K63" s="162">
        <v>1</v>
      </c>
      <c r="L63" s="150">
        <v>0.8</v>
      </c>
      <c r="M63" s="80" t="s">
        <v>2050</v>
      </c>
    </row>
    <row r="64" spans="1:13" ht="15" customHeight="1">
      <c r="A64" s="76" t="s">
        <v>760</v>
      </c>
      <c r="B64" s="118" t="s">
        <v>155</v>
      </c>
      <c r="C64" s="112"/>
      <c r="D64" s="157">
        <v>2.3902999999999999</v>
      </c>
      <c r="E64" s="155">
        <v>3.22</v>
      </c>
      <c r="F64" s="148">
        <f t="shared" si="1"/>
        <v>0</v>
      </c>
      <c r="G64" s="116">
        <v>51662.7</v>
      </c>
      <c r="H64" s="114"/>
      <c r="I64" s="80" t="s">
        <v>654</v>
      </c>
      <c r="J64" s="114"/>
      <c r="K64" s="162">
        <v>1</v>
      </c>
      <c r="L64" s="150">
        <v>0.8</v>
      </c>
      <c r="M64" s="80" t="s">
        <v>2050</v>
      </c>
    </row>
    <row r="65" spans="1:13" ht="15" customHeight="1">
      <c r="A65" s="76" t="s">
        <v>761</v>
      </c>
      <c r="B65" s="118" t="s">
        <v>155</v>
      </c>
      <c r="C65" s="112"/>
      <c r="D65" s="157">
        <v>3.1065999999999998</v>
      </c>
      <c r="E65" s="155">
        <v>5.54</v>
      </c>
      <c r="F65" s="148">
        <f t="shared" si="1"/>
        <v>0</v>
      </c>
      <c r="G65" s="116">
        <v>74015.19</v>
      </c>
      <c r="H65" s="114"/>
      <c r="I65" s="80" t="s">
        <v>654</v>
      </c>
      <c r="J65" s="114"/>
      <c r="K65" s="162">
        <v>1</v>
      </c>
      <c r="L65" s="150">
        <v>0.8</v>
      </c>
      <c r="M65" s="80" t="s">
        <v>2050</v>
      </c>
    </row>
    <row r="66" spans="1:13" ht="15" customHeight="1">
      <c r="A66" s="76" t="s">
        <v>762</v>
      </c>
      <c r="B66" s="118" t="s">
        <v>155</v>
      </c>
      <c r="C66" s="112"/>
      <c r="D66" s="157">
        <v>4.9070999999999998</v>
      </c>
      <c r="E66" s="155">
        <v>12.76</v>
      </c>
      <c r="F66" s="148">
        <f t="shared" si="1"/>
        <v>0</v>
      </c>
      <c r="G66" s="116">
        <v>109077.95</v>
      </c>
      <c r="H66" s="114"/>
      <c r="I66" s="80" t="s">
        <v>654</v>
      </c>
      <c r="J66" s="114"/>
      <c r="K66" s="162">
        <v>1</v>
      </c>
      <c r="L66" s="150">
        <v>0.8</v>
      </c>
      <c r="M66" s="80" t="s">
        <v>2050</v>
      </c>
    </row>
    <row r="67" spans="1:13" s="74" customFormat="1" ht="15" customHeight="1">
      <c r="A67" s="76" t="s">
        <v>763</v>
      </c>
      <c r="B67" s="118" t="s">
        <v>156</v>
      </c>
      <c r="C67" s="112"/>
      <c r="D67" s="157">
        <v>0.997</v>
      </c>
      <c r="E67" s="155">
        <v>1.92</v>
      </c>
      <c r="F67" s="148">
        <f t="shared" si="1"/>
        <v>0</v>
      </c>
      <c r="G67" s="116">
        <v>30000</v>
      </c>
      <c r="H67" s="114"/>
      <c r="I67" s="80" t="s">
        <v>654</v>
      </c>
      <c r="J67" s="114"/>
      <c r="K67" s="162">
        <v>1</v>
      </c>
      <c r="L67" s="150">
        <v>0.8</v>
      </c>
      <c r="M67" s="80" t="s">
        <v>2050</v>
      </c>
    </row>
    <row r="68" spans="1:13" ht="15" customHeight="1">
      <c r="A68" s="76" t="s">
        <v>764</v>
      </c>
      <c r="B68" s="118" t="s">
        <v>156</v>
      </c>
      <c r="C68" s="112"/>
      <c r="D68" s="157">
        <v>3.1349</v>
      </c>
      <c r="E68" s="155">
        <v>2.65</v>
      </c>
      <c r="F68" s="148">
        <f t="shared" si="1"/>
        <v>0</v>
      </c>
      <c r="G68" s="116">
        <v>65247.67</v>
      </c>
      <c r="H68" s="114"/>
      <c r="I68" s="80" t="s">
        <v>654</v>
      </c>
      <c r="J68" s="114"/>
      <c r="K68" s="162">
        <v>1</v>
      </c>
      <c r="L68" s="150">
        <v>0.8</v>
      </c>
      <c r="M68" s="80" t="s">
        <v>2050</v>
      </c>
    </row>
    <row r="69" spans="1:13" ht="15" customHeight="1">
      <c r="A69" s="76" t="s">
        <v>765</v>
      </c>
      <c r="B69" s="118" t="s">
        <v>156</v>
      </c>
      <c r="C69" s="112"/>
      <c r="D69" s="157">
        <v>4.4062000000000001</v>
      </c>
      <c r="E69" s="155">
        <v>3.13</v>
      </c>
      <c r="F69" s="148">
        <f t="shared" si="1"/>
        <v>0</v>
      </c>
      <c r="G69" s="116">
        <v>82337.740000000005</v>
      </c>
      <c r="H69" s="114"/>
      <c r="I69" s="80" t="s">
        <v>654</v>
      </c>
      <c r="J69" s="114"/>
      <c r="K69" s="162">
        <v>1</v>
      </c>
      <c r="L69" s="150">
        <v>0.8</v>
      </c>
      <c r="M69" s="80" t="s">
        <v>2050</v>
      </c>
    </row>
    <row r="70" spans="1:13" ht="15" customHeight="1">
      <c r="A70" s="76" t="s">
        <v>766</v>
      </c>
      <c r="B70" s="118" t="s">
        <v>156</v>
      </c>
      <c r="C70" s="112"/>
      <c r="D70" s="157">
        <v>5.8361000000000001</v>
      </c>
      <c r="E70" s="155">
        <v>10.98</v>
      </c>
      <c r="F70" s="148">
        <f t="shared" si="1"/>
        <v>0</v>
      </c>
      <c r="G70" s="116">
        <v>129640.46</v>
      </c>
      <c r="H70" s="114"/>
      <c r="I70" s="80" t="s">
        <v>654</v>
      </c>
      <c r="J70" s="114"/>
      <c r="K70" s="162">
        <v>1</v>
      </c>
      <c r="L70" s="150">
        <v>0.8</v>
      </c>
      <c r="M70" s="80" t="s">
        <v>2050</v>
      </c>
    </row>
    <row r="71" spans="1:13" s="74" customFormat="1" ht="15" customHeight="1">
      <c r="A71" s="76" t="s">
        <v>767</v>
      </c>
      <c r="B71" s="118" t="s">
        <v>157</v>
      </c>
      <c r="C71" s="112"/>
      <c r="D71" s="157">
        <v>2.1223999999999998</v>
      </c>
      <c r="E71" s="155">
        <v>2.1</v>
      </c>
      <c r="F71" s="148">
        <f t="shared" si="1"/>
        <v>0</v>
      </c>
      <c r="G71" s="116">
        <v>57507.839999999997</v>
      </c>
      <c r="H71" s="114"/>
      <c r="I71" s="80" t="s">
        <v>654</v>
      </c>
      <c r="J71" s="114"/>
      <c r="K71" s="162">
        <v>1</v>
      </c>
      <c r="L71" s="150">
        <v>0.8</v>
      </c>
      <c r="M71" s="80" t="s">
        <v>2050</v>
      </c>
    </row>
    <row r="72" spans="1:13" ht="15" customHeight="1">
      <c r="A72" s="76" t="s">
        <v>768</v>
      </c>
      <c r="B72" s="118" t="s">
        <v>157</v>
      </c>
      <c r="C72" s="112"/>
      <c r="D72" s="157">
        <v>2.9790000000000001</v>
      </c>
      <c r="E72" s="155">
        <v>2.1</v>
      </c>
      <c r="F72" s="148">
        <f t="shared" si="1"/>
        <v>0</v>
      </c>
      <c r="G72" s="116">
        <v>58272.14</v>
      </c>
      <c r="H72" s="114"/>
      <c r="I72" s="80" t="s">
        <v>654</v>
      </c>
      <c r="J72" s="114"/>
      <c r="K72" s="162">
        <v>1</v>
      </c>
      <c r="L72" s="150">
        <v>0.8</v>
      </c>
      <c r="M72" s="80" t="s">
        <v>2050</v>
      </c>
    </row>
    <row r="73" spans="1:13" ht="15" customHeight="1">
      <c r="A73" s="76" t="s">
        <v>769</v>
      </c>
      <c r="B73" s="118" t="s">
        <v>157</v>
      </c>
      <c r="C73" s="112"/>
      <c r="D73" s="157">
        <v>4.8959999999999999</v>
      </c>
      <c r="E73" s="155">
        <v>5.74</v>
      </c>
      <c r="F73" s="148">
        <f t="shared" si="1"/>
        <v>0</v>
      </c>
      <c r="G73" s="116">
        <v>101561.09</v>
      </c>
      <c r="H73" s="114"/>
      <c r="I73" s="80" t="s">
        <v>654</v>
      </c>
      <c r="J73" s="114"/>
      <c r="K73" s="162">
        <v>1</v>
      </c>
      <c r="L73" s="150">
        <v>0.8</v>
      </c>
      <c r="M73" s="80" t="s">
        <v>2050</v>
      </c>
    </row>
    <row r="74" spans="1:13" ht="15" customHeight="1">
      <c r="A74" s="76" t="s">
        <v>770</v>
      </c>
      <c r="B74" s="118" t="s">
        <v>157</v>
      </c>
      <c r="C74" s="112"/>
      <c r="D74" s="157">
        <v>5.3609999999999998</v>
      </c>
      <c r="E74" s="155">
        <v>9.98</v>
      </c>
      <c r="F74" s="148">
        <f t="shared" si="1"/>
        <v>0</v>
      </c>
      <c r="G74" s="116">
        <v>119124.3</v>
      </c>
      <c r="H74" s="114"/>
      <c r="I74" s="80" t="s">
        <v>654</v>
      </c>
      <c r="J74" s="114"/>
      <c r="K74" s="162">
        <v>1</v>
      </c>
      <c r="L74" s="150">
        <v>0.8</v>
      </c>
      <c r="M74" s="80" t="s">
        <v>2050</v>
      </c>
    </row>
    <row r="75" spans="1:13" s="74" customFormat="1" ht="15" customHeight="1">
      <c r="A75" s="76" t="s">
        <v>771</v>
      </c>
      <c r="B75" s="118" t="s">
        <v>158</v>
      </c>
      <c r="C75" s="112"/>
      <c r="D75" s="157">
        <v>1.659</v>
      </c>
      <c r="E75" s="155">
        <v>1.57</v>
      </c>
      <c r="F75" s="148">
        <f t="shared" si="1"/>
        <v>0</v>
      </c>
      <c r="G75" s="116">
        <v>40508.68</v>
      </c>
      <c r="H75" s="114"/>
      <c r="I75" s="80" t="s">
        <v>654</v>
      </c>
      <c r="J75" s="114"/>
      <c r="K75" s="162">
        <v>1</v>
      </c>
      <c r="L75" s="150">
        <v>0.8</v>
      </c>
      <c r="M75" s="80" t="s">
        <v>2050</v>
      </c>
    </row>
    <row r="76" spans="1:13" ht="15" customHeight="1">
      <c r="A76" s="76" t="s">
        <v>772</v>
      </c>
      <c r="B76" s="118" t="s">
        <v>158</v>
      </c>
      <c r="C76" s="112"/>
      <c r="D76" s="157">
        <v>2.379</v>
      </c>
      <c r="E76" s="155">
        <v>2.16</v>
      </c>
      <c r="F76" s="148">
        <f t="shared" si="1"/>
        <v>0</v>
      </c>
      <c r="G76" s="116">
        <v>48403.15</v>
      </c>
      <c r="H76" s="114"/>
      <c r="I76" s="80" t="s">
        <v>654</v>
      </c>
      <c r="J76" s="114"/>
      <c r="K76" s="162">
        <v>1</v>
      </c>
      <c r="L76" s="150">
        <v>0.8</v>
      </c>
      <c r="M76" s="80" t="s">
        <v>2050</v>
      </c>
    </row>
    <row r="77" spans="1:13" ht="15" customHeight="1">
      <c r="A77" s="76" t="s">
        <v>773</v>
      </c>
      <c r="B77" s="118" t="s">
        <v>158</v>
      </c>
      <c r="C77" s="112"/>
      <c r="D77" s="157">
        <v>3.8456999999999999</v>
      </c>
      <c r="E77" s="155">
        <v>5.82</v>
      </c>
      <c r="F77" s="148">
        <f t="shared" si="1"/>
        <v>0</v>
      </c>
      <c r="G77" s="116">
        <v>87292.92</v>
      </c>
      <c r="H77" s="114"/>
      <c r="I77" s="80" t="s">
        <v>654</v>
      </c>
      <c r="J77" s="114"/>
      <c r="K77" s="162">
        <v>1</v>
      </c>
      <c r="L77" s="150">
        <v>0.8</v>
      </c>
      <c r="M77" s="80" t="s">
        <v>2050</v>
      </c>
    </row>
    <row r="78" spans="1:13" ht="15" customHeight="1">
      <c r="A78" s="76" t="s">
        <v>774</v>
      </c>
      <c r="B78" s="118" t="s">
        <v>158</v>
      </c>
      <c r="C78" s="112"/>
      <c r="D78" s="157">
        <v>5.4132999999999996</v>
      </c>
      <c r="E78" s="155">
        <v>8.7799999999999994</v>
      </c>
      <c r="F78" s="148">
        <f t="shared" si="1"/>
        <v>0</v>
      </c>
      <c r="G78" s="116">
        <v>133202.04</v>
      </c>
      <c r="H78" s="114"/>
      <c r="I78" s="80" t="s">
        <v>654</v>
      </c>
      <c r="J78" s="114"/>
      <c r="K78" s="162">
        <v>1</v>
      </c>
      <c r="L78" s="150">
        <v>0.8</v>
      </c>
      <c r="M78" s="80" t="s">
        <v>2050</v>
      </c>
    </row>
    <row r="79" spans="1:13" s="74" customFormat="1" ht="15" customHeight="1">
      <c r="A79" s="76" t="s">
        <v>775</v>
      </c>
      <c r="B79" s="118" t="s">
        <v>159</v>
      </c>
      <c r="C79" s="112"/>
      <c r="D79" s="157">
        <v>1.1563000000000001</v>
      </c>
      <c r="E79" s="155">
        <v>3.68</v>
      </c>
      <c r="F79" s="148">
        <f t="shared" si="1"/>
        <v>0</v>
      </c>
      <c r="G79" s="116">
        <v>34903.93</v>
      </c>
      <c r="H79" s="114"/>
      <c r="I79" s="80" t="s">
        <v>655</v>
      </c>
      <c r="J79" s="114"/>
      <c r="K79" s="162">
        <v>1</v>
      </c>
      <c r="L79" s="150">
        <v>0.8</v>
      </c>
      <c r="M79" s="154" t="s">
        <v>2050</v>
      </c>
    </row>
    <row r="80" spans="1:13" ht="15" customHeight="1">
      <c r="A80" s="76" t="s">
        <v>776</v>
      </c>
      <c r="B80" s="118" t="s">
        <v>159</v>
      </c>
      <c r="C80" s="112"/>
      <c r="D80" s="157">
        <v>1.9057999999999999</v>
      </c>
      <c r="E80" s="155">
        <v>7.03</v>
      </c>
      <c r="F80" s="148">
        <f t="shared" si="1"/>
        <v>0</v>
      </c>
      <c r="G80" s="116">
        <v>62035.5</v>
      </c>
      <c r="H80" s="114"/>
      <c r="I80" s="80" t="s">
        <v>655</v>
      </c>
      <c r="J80" s="114"/>
      <c r="K80" s="162">
        <v>1</v>
      </c>
      <c r="L80" s="150">
        <v>0.8</v>
      </c>
      <c r="M80" s="80" t="s">
        <v>2050</v>
      </c>
    </row>
    <row r="81" spans="1:13" ht="15" customHeight="1">
      <c r="A81" s="76" t="s">
        <v>777</v>
      </c>
      <c r="B81" s="118" t="s">
        <v>159</v>
      </c>
      <c r="C81" s="112"/>
      <c r="D81" s="157">
        <v>2.1692999999999998</v>
      </c>
      <c r="E81" s="155">
        <v>8.9700000000000006</v>
      </c>
      <c r="F81" s="148">
        <f t="shared" si="1"/>
        <v>0</v>
      </c>
      <c r="G81" s="116">
        <v>63288.7</v>
      </c>
      <c r="H81" s="114"/>
      <c r="I81" s="80" t="s">
        <v>655</v>
      </c>
      <c r="J81" s="114"/>
      <c r="K81" s="162">
        <v>1</v>
      </c>
      <c r="L81" s="150">
        <v>0.8</v>
      </c>
      <c r="M81" s="80" t="s">
        <v>2050</v>
      </c>
    </row>
    <row r="82" spans="1:13" ht="15" customHeight="1">
      <c r="A82" s="76" t="s">
        <v>778</v>
      </c>
      <c r="B82" s="118" t="s">
        <v>159</v>
      </c>
      <c r="C82" s="112"/>
      <c r="D82" s="157">
        <v>3.1606000000000001</v>
      </c>
      <c r="E82" s="155">
        <v>9.9600000000000009</v>
      </c>
      <c r="F82" s="148">
        <f t="shared" si="1"/>
        <v>0</v>
      </c>
      <c r="G82" s="116">
        <v>70422.25</v>
      </c>
      <c r="H82" s="114"/>
      <c r="I82" s="80" t="s">
        <v>655</v>
      </c>
      <c r="J82" s="114"/>
      <c r="K82" s="162">
        <v>1</v>
      </c>
      <c r="L82" s="150">
        <v>0.8</v>
      </c>
      <c r="M82" s="80" t="s">
        <v>2050</v>
      </c>
    </row>
    <row r="83" spans="1:13" s="74" customFormat="1" ht="15" customHeight="1">
      <c r="A83" s="76" t="s">
        <v>779</v>
      </c>
      <c r="B83" s="118" t="s">
        <v>48</v>
      </c>
      <c r="C83" s="112"/>
      <c r="D83" s="157">
        <v>0.97860000000000003</v>
      </c>
      <c r="E83" s="155">
        <v>2.19</v>
      </c>
      <c r="F83" s="148">
        <f t="shared" si="1"/>
        <v>0</v>
      </c>
      <c r="G83" s="116">
        <v>30000</v>
      </c>
      <c r="H83" s="114"/>
      <c r="I83" s="80" t="s">
        <v>656</v>
      </c>
      <c r="J83" s="114"/>
      <c r="K83" s="162">
        <v>1</v>
      </c>
      <c r="L83" s="150">
        <v>0.8</v>
      </c>
      <c r="M83" s="80" t="s">
        <v>2050</v>
      </c>
    </row>
    <row r="84" spans="1:13" ht="15" customHeight="1">
      <c r="A84" s="76" t="s">
        <v>780</v>
      </c>
      <c r="B84" s="118" t="s">
        <v>48</v>
      </c>
      <c r="C84" s="112"/>
      <c r="D84" s="157">
        <v>1.202</v>
      </c>
      <c r="E84" s="155">
        <v>3.17</v>
      </c>
      <c r="F84" s="148">
        <f t="shared" si="1"/>
        <v>0</v>
      </c>
      <c r="G84" s="116">
        <v>31875.55</v>
      </c>
      <c r="H84" s="114"/>
      <c r="I84" s="80" t="s">
        <v>656</v>
      </c>
      <c r="J84" s="114"/>
      <c r="K84" s="162">
        <v>1</v>
      </c>
      <c r="L84" s="150">
        <v>0.8</v>
      </c>
      <c r="M84" s="80" t="s">
        <v>2050</v>
      </c>
    </row>
    <row r="85" spans="1:13" ht="15" customHeight="1">
      <c r="A85" s="76" t="s">
        <v>781</v>
      </c>
      <c r="B85" s="118" t="s">
        <v>48</v>
      </c>
      <c r="C85" s="112"/>
      <c r="D85" s="157">
        <v>1.5063</v>
      </c>
      <c r="E85" s="155">
        <v>4.3</v>
      </c>
      <c r="F85" s="148">
        <f t="shared" si="1"/>
        <v>0</v>
      </c>
      <c r="G85" s="116">
        <v>43595.6</v>
      </c>
      <c r="H85" s="114"/>
      <c r="I85" s="80" t="s">
        <v>656</v>
      </c>
      <c r="J85" s="114"/>
      <c r="K85" s="162">
        <v>1</v>
      </c>
      <c r="L85" s="150">
        <v>0.8</v>
      </c>
      <c r="M85" s="80" t="s">
        <v>2050</v>
      </c>
    </row>
    <row r="86" spans="1:13" ht="15" customHeight="1">
      <c r="A86" s="76" t="s">
        <v>782</v>
      </c>
      <c r="B86" s="118" t="s">
        <v>48</v>
      </c>
      <c r="C86" s="112"/>
      <c r="D86" s="157">
        <v>2.2831000000000001</v>
      </c>
      <c r="E86" s="155">
        <v>6.14</v>
      </c>
      <c r="F86" s="148">
        <f t="shared" si="1"/>
        <v>0</v>
      </c>
      <c r="G86" s="116">
        <v>61097.24</v>
      </c>
      <c r="H86" s="114"/>
      <c r="I86" s="80" t="s">
        <v>656</v>
      </c>
      <c r="J86" s="114"/>
      <c r="K86" s="162">
        <v>1</v>
      </c>
      <c r="L86" s="150">
        <v>0.8</v>
      </c>
      <c r="M86" s="80" t="s">
        <v>2050</v>
      </c>
    </row>
    <row r="87" spans="1:13" s="74" customFormat="1" ht="15" customHeight="1">
      <c r="A87" s="76" t="s">
        <v>783</v>
      </c>
      <c r="B87" s="118" t="s">
        <v>160</v>
      </c>
      <c r="C87" s="112"/>
      <c r="D87" s="157">
        <v>0.74550000000000005</v>
      </c>
      <c r="E87" s="155">
        <v>4.34</v>
      </c>
      <c r="F87" s="148">
        <f t="shared" si="1"/>
        <v>0</v>
      </c>
      <c r="G87" s="116">
        <v>30000</v>
      </c>
      <c r="H87" s="114"/>
      <c r="I87" s="80" t="s">
        <v>655</v>
      </c>
      <c r="J87" s="114"/>
      <c r="K87" s="162">
        <v>1</v>
      </c>
      <c r="L87" s="150">
        <v>0.8</v>
      </c>
      <c r="M87" s="80" t="s">
        <v>2050</v>
      </c>
    </row>
    <row r="88" spans="1:13" ht="15" customHeight="1">
      <c r="A88" s="76" t="s">
        <v>784</v>
      </c>
      <c r="B88" s="118" t="s">
        <v>160</v>
      </c>
      <c r="C88" s="112"/>
      <c r="D88" s="157">
        <v>1.2090000000000001</v>
      </c>
      <c r="E88" s="155">
        <v>4.34</v>
      </c>
      <c r="F88" s="148">
        <f t="shared" si="1"/>
        <v>0</v>
      </c>
      <c r="G88" s="116">
        <v>35305.21</v>
      </c>
      <c r="H88" s="114"/>
      <c r="I88" s="80" t="s">
        <v>655</v>
      </c>
      <c r="J88" s="114"/>
      <c r="K88" s="162">
        <v>1</v>
      </c>
      <c r="L88" s="150">
        <v>0.8</v>
      </c>
      <c r="M88" s="80" t="s">
        <v>2050</v>
      </c>
    </row>
    <row r="89" spans="1:13" ht="15" customHeight="1">
      <c r="A89" s="76" t="s">
        <v>785</v>
      </c>
      <c r="B89" s="118" t="s">
        <v>160</v>
      </c>
      <c r="C89" s="112"/>
      <c r="D89" s="157">
        <v>1.5043</v>
      </c>
      <c r="E89" s="155">
        <v>5.69</v>
      </c>
      <c r="F89" s="148">
        <f t="shared" si="1"/>
        <v>0</v>
      </c>
      <c r="G89" s="116">
        <v>45460.51</v>
      </c>
      <c r="H89" s="114"/>
      <c r="I89" s="80" t="s">
        <v>655</v>
      </c>
      <c r="J89" s="114"/>
      <c r="K89" s="162">
        <v>1</v>
      </c>
      <c r="L89" s="150">
        <v>0.8</v>
      </c>
      <c r="M89" s="80" t="s">
        <v>2050</v>
      </c>
    </row>
    <row r="90" spans="1:13" ht="15" customHeight="1">
      <c r="A90" s="76" t="s">
        <v>786</v>
      </c>
      <c r="B90" s="118" t="s">
        <v>160</v>
      </c>
      <c r="C90" s="112"/>
      <c r="D90" s="157">
        <v>3.3557000000000001</v>
      </c>
      <c r="E90" s="155">
        <v>7.57</v>
      </c>
      <c r="F90" s="148">
        <f t="shared" si="1"/>
        <v>0</v>
      </c>
      <c r="G90" s="116">
        <v>99178.96</v>
      </c>
      <c r="H90" s="114"/>
      <c r="I90" s="80" t="s">
        <v>655</v>
      </c>
      <c r="J90" s="114"/>
      <c r="K90" s="162">
        <v>1</v>
      </c>
      <c r="L90" s="150">
        <v>0.8</v>
      </c>
      <c r="M90" s="80" t="s">
        <v>2050</v>
      </c>
    </row>
    <row r="91" spans="1:13" s="74" customFormat="1" ht="15" customHeight="1">
      <c r="A91" s="76" t="s">
        <v>787</v>
      </c>
      <c r="B91" s="118" t="s">
        <v>161</v>
      </c>
      <c r="C91" s="112"/>
      <c r="D91" s="157">
        <v>1.1151</v>
      </c>
      <c r="E91" s="155">
        <v>3.42</v>
      </c>
      <c r="F91" s="148">
        <f t="shared" si="1"/>
        <v>0</v>
      </c>
      <c r="G91" s="116">
        <v>31994.49</v>
      </c>
      <c r="H91" s="114"/>
      <c r="I91" s="80" t="s">
        <v>655</v>
      </c>
      <c r="J91" s="114"/>
      <c r="K91" s="162">
        <v>1</v>
      </c>
      <c r="L91" s="150">
        <v>0.8</v>
      </c>
      <c r="M91" s="80" t="s">
        <v>2050</v>
      </c>
    </row>
    <row r="92" spans="1:13" ht="15" customHeight="1">
      <c r="A92" s="76" t="s">
        <v>788</v>
      </c>
      <c r="B92" s="118" t="s">
        <v>161</v>
      </c>
      <c r="C92" s="112"/>
      <c r="D92" s="157">
        <v>1.6439999999999999</v>
      </c>
      <c r="E92" s="155">
        <v>4.8</v>
      </c>
      <c r="F92" s="148">
        <f t="shared" si="1"/>
        <v>0</v>
      </c>
      <c r="G92" s="116">
        <v>41668.18</v>
      </c>
      <c r="H92" s="114"/>
      <c r="I92" s="80" t="s">
        <v>655</v>
      </c>
      <c r="J92" s="114"/>
      <c r="K92" s="162">
        <v>1</v>
      </c>
      <c r="L92" s="150">
        <v>0.8</v>
      </c>
      <c r="M92" s="80" t="s">
        <v>2050</v>
      </c>
    </row>
    <row r="93" spans="1:13" ht="15" customHeight="1">
      <c r="A93" s="76" t="s">
        <v>789</v>
      </c>
      <c r="B93" s="118" t="s">
        <v>161</v>
      </c>
      <c r="C93" s="112"/>
      <c r="D93" s="157">
        <v>2.3180000000000001</v>
      </c>
      <c r="E93" s="155">
        <v>6.84</v>
      </c>
      <c r="F93" s="148">
        <f t="shared" si="1"/>
        <v>0</v>
      </c>
      <c r="G93" s="116">
        <v>74595.58</v>
      </c>
      <c r="H93" s="114"/>
      <c r="I93" s="80" t="s">
        <v>655</v>
      </c>
      <c r="J93" s="114"/>
      <c r="K93" s="162">
        <v>1</v>
      </c>
      <c r="L93" s="150">
        <v>0.8</v>
      </c>
      <c r="M93" s="80" t="s">
        <v>2050</v>
      </c>
    </row>
    <row r="94" spans="1:13" ht="15" customHeight="1">
      <c r="A94" s="76" t="s">
        <v>790</v>
      </c>
      <c r="B94" s="118" t="s">
        <v>161</v>
      </c>
      <c r="C94" s="112"/>
      <c r="D94" s="157">
        <v>4.8914999999999997</v>
      </c>
      <c r="E94" s="155">
        <v>13.78</v>
      </c>
      <c r="F94" s="148">
        <f t="shared" si="1"/>
        <v>0</v>
      </c>
      <c r="G94" s="116">
        <v>108731.32</v>
      </c>
      <c r="H94" s="114"/>
      <c r="I94" s="80" t="s">
        <v>655</v>
      </c>
      <c r="J94" s="114"/>
      <c r="K94" s="162">
        <v>1</v>
      </c>
      <c r="L94" s="150">
        <v>0.8</v>
      </c>
      <c r="M94" s="80" t="s">
        <v>2050</v>
      </c>
    </row>
    <row r="95" spans="1:13" s="74" customFormat="1" ht="15" customHeight="1">
      <c r="A95" s="76" t="s">
        <v>791</v>
      </c>
      <c r="B95" s="118" t="s">
        <v>49</v>
      </c>
      <c r="C95" s="112"/>
      <c r="D95" s="157">
        <v>0.89770000000000005</v>
      </c>
      <c r="E95" s="155">
        <v>2.21</v>
      </c>
      <c r="F95" s="148">
        <f t="shared" si="1"/>
        <v>0</v>
      </c>
      <c r="G95" s="116">
        <v>30000</v>
      </c>
      <c r="H95" s="114"/>
      <c r="I95" s="80" t="s">
        <v>655</v>
      </c>
      <c r="J95" s="114"/>
      <c r="K95" s="162">
        <v>1</v>
      </c>
      <c r="L95" s="150">
        <v>0.8</v>
      </c>
      <c r="M95" s="80" t="s">
        <v>2050</v>
      </c>
    </row>
    <row r="96" spans="1:13" ht="15" customHeight="1">
      <c r="A96" s="76" t="s">
        <v>792</v>
      </c>
      <c r="B96" s="118" t="s">
        <v>49</v>
      </c>
      <c r="C96" s="112"/>
      <c r="D96" s="157">
        <v>1.1612</v>
      </c>
      <c r="E96" s="155">
        <v>3.77</v>
      </c>
      <c r="F96" s="148">
        <f t="shared" si="1"/>
        <v>0</v>
      </c>
      <c r="G96" s="116">
        <v>35880.199999999997</v>
      </c>
      <c r="H96" s="114"/>
      <c r="I96" s="80" t="s">
        <v>655</v>
      </c>
      <c r="J96" s="114"/>
      <c r="K96" s="162">
        <v>1</v>
      </c>
      <c r="L96" s="150">
        <v>0.8</v>
      </c>
      <c r="M96" s="80" t="s">
        <v>2050</v>
      </c>
    </row>
    <row r="97" spans="1:13" ht="15" customHeight="1">
      <c r="A97" s="76" t="s">
        <v>793</v>
      </c>
      <c r="B97" s="118" t="s">
        <v>49</v>
      </c>
      <c r="C97" s="112"/>
      <c r="D97" s="157">
        <v>2.1669999999999998</v>
      </c>
      <c r="E97" s="155">
        <v>5.14</v>
      </c>
      <c r="F97" s="148">
        <f t="shared" si="1"/>
        <v>0</v>
      </c>
      <c r="G97" s="116">
        <v>65516.15</v>
      </c>
      <c r="H97" s="114"/>
      <c r="I97" s="80" t="s">
        <v>655</v>
      </c>
      <c r="J97" s="114"/>
      <c r="K97" s="162">
        <v>1</v>
      </c>
      <c r="L97" s="150">
        <v>0.8</v>
      </c>
      <c r="M97" s="80" t="s">
        <v>2050</v>
      </c>
    </row>
    <row r="98" spans="1:13" ht="15" customHeight="1">
      <c r="A98" s="76" t="s">
        <v>794</v>
      </c>
      <c r="B98" s="118" t="s">
        <v>49</v>
      </c>
      <c r="C98" s="112"/>
      <c r="D98" s="157">
        <v>7.0407000000000002</v>
      </c>
      <c r="E98" s="155">
        <v>13.75</v>
      </c>
      <c r="F98" s="148">
        <f t="shared" si="1"/>
        <v>0</v>
      </c>
      <c r="G98" s="116">
        <v>182630.48</v>
      </c>
      <c r="H98" s="114"/>
      <c r="I98" s="80" t="s">
        <v>655</v>
      </c>
      <c r="J98" s="114"/>
      <c r="K98" s="162">
        <v>1</v>
      </c>
      <c r="L98" s="150">
        <v>0.8</v>
      </c>
      <c r="M98" s="80" t="s">
        <v>2050</v>
      </c>
    </row>
    <row r="99" spans="1:13" s="74" customFormat="1" ht="15" customHeight="1">
      <c r="A99" s="76" t="s">
        <v>795</v>
      </c>
      <c r="B99" s="118" t="s">
        <v>162</v>
      </c>
      <c r="C99" s="112"/>
      <c r="D99" s="157">
        <v>0.58489999999999998</v>
      </c>
      <c r="E99" s="155">
        <v>1.99</v>
      </c>
      <c r="F99" s="148">
        <f t="shared" ref="F99:F162" si="2">IF(I99="Mental Health and Substance Abuse",ROUND(E99,0),0)</f>
        <v>0</v>
      </c>
      <c r="G99" s="116">
        <v>30000</v>
      </c>
      <c r="H99" s="114"/>
      <c r="I99" s="80" t="s">
        <v>655</v>
      </c>
      <c r="J99" s="114"/>
      <c r="K99" s="162">
        <v>1</v>
      </c>
      <c r="L99" s="150">
        <v>0.8</v>
      </c>
      <c r="M99" s="80" t="s">
        <v>2050</v>
      </c>
    </row>
    <row r="100" spans="1:13" ht="15" customHeight="1">
      <c r="A100" s="76" t="s">
        <v>796</v>
      </c>
      <c r="B100" s="118" t="s">
        <v>162</v>
      </c>
      <c r="C100" s="112"/>
      <c r="D100" s="157">
        <v>0.90049999999999997</v>
      </c>
      <c r="E100" s="155">
        <v>2.75</v>
      </c>
      <c r="F100" s="148">
        <f t="shared" si="2"/>
        <v>0</v>
      </c>
      <c r="G100" s="116">
        <v>30000</v>
      </c>
      <c r="H100" s="114"/>
      <c r="I100" s="80" t="s">
        <v>655</v>
      </c>
      <c r="J100" s="114"/>
      <c r="K100" s="162">
        <v>1</v>
      </c>
      <c r="L100" s="150">
        <v>0.8</v>
      </c>
      <c r="M100" s="80" t="s">
        <v>2050</v>
      </c>
    </row>
    <row r="101" spans="1:13" ht="15" customHeight="1">
      <c r="A101" s="76" t="s">
        <v>797</v>
      </c>
      <c r="B101" s="118" t="s">
        <v>162</v>
      </c>
      <c r="C101" s="112"/>
      <c r="D101" s="157">
        <v>1.5489999999999999</v>
      </c>
      <c r="E101" s="155">
        <v>4.97</v>
      </c>
      <c r="F101" s="148">
        <f t="shared" si="2"/>
        <v>0</v>
      </c>
      <c r="G101" s="116">
        <v>42179.9</v>
      </c>
      <c r="H101" s="114"/>
      <c r="I101" s="80" t="s">
        <v>655</v>
      </c>
      <c r="J101" s="114"/>
      <c r="K101" s="162">
        <v>1</v>
      </c>
      <c r="L101" s="150">
        <v>0.8</v>
      </c>
      <c r="M101" s="80" t="s">
        <v>2050</v>
      </c>
    </row>
    <row r="102" spans="1:13" ht="15" customHeight="1">
      <c r="A102" s="76" t="s">
        <v>798</v>
      </c>
      <c r="B102" s="118" t="s">
        <v>162</v>
      </c>
      <c r="C102" s="112"/>
      <c r="D102" s="157">
        <v>3.2555000000000001</v>
      </c>
      <c r="E102" s="155">
        <v>8.23</v>
      </c>
      <c r="F102" s="148">
        <f t="shared" si="2"/>
        <v>0</v>
      </c>
      <c r="G102" s="116">
        <v>91812.26</v>
      </c>
      <c r="H102" s="114"/>
      <c r="I102" s="80" t="s">
        <v>655</v>
      </c>
      <c r="J102" s="114"/>
      <c r="K102" s="162">
        <v>1</v>
      </c>
      <c r="L102" s="150">
        <v>0.8</v>
      </c>
      <c r="M102" s="80" t="s">
        <v>2050</v>
      </c>
    </row>
    <row r="103" spans="1:13" s="74" customFormat="1" ht="15" customHeight="1">
      <c r="A103" s="76" t="s">
        <v>799</v>
      </c>
      <c r="B103" s="118" t="s">
        <v>163</v>
      </c>
      <c r="C103" s="112"/>
      <c r="D103" s="157">
        <v>0.89459999999999995</v>
      </c>
      <c r="E103" s="155">
        <v>1.81</v>
      </c>
      <c r="F103" s="148">
        <f t="shared" si="2"/>
        <v>0</v>
      </c>
      <c r="G103" s="116">
        <v>30000</v>
      </c>
      <c r="H103" s="114"/>
      <c r="I103" s="80" t="s">
        <v>655</v>
      </c>
      <c r="J103" s="114"/>
      <c r="K103" s="162">
        <v>1</v>
      </c>
      <c r="L103" s="150">
        <v>0.8</v>
      </c>
      <c r="M103" s="80" t="s">
        <v>2050</v>
      </c>
    </row>
    <row r="104" spans="1:13" ht="15" customHeight="1">
      <c r="A104" s="76" t="s">
        <v>800</v>
      </c>
      <c r="B104" s="118" t="s">
        <v>163</v>
      </c>
      <c r="C104" s="112"/>
      <c r="D104" s="157">
        <v>1.0761000000000001</v>
      </c>
      <c r="E104" s="155">
        <v>2.25</v>
      </c>
      <c r="F104" s="148">
        <f t="shared" si="2"/>
        <v>0</v>
      </c>
      <c r="G104" s="116">
        <v>30000</v>
      </c>
      <c r="H104" s="114"/>
      <c r="I104" s="80" t="s">
        <v>655</v>
      </c>
      <c r="J104" s="114"/>
      <c r="K104" s="162">
        <v>1</v>
      </c>
      <c r="L104" s="150">
        <v>0.8</v>
      </c>
      <c r="M104" s="80" t="s">
        <v>2050</v>
      </c>
    </row>
    <row r="105" spans="1:13" ht="15" customHeight="1">
      <c r="A105" s="76" t="s">
        <v>801</v>
      </c>
      <c r="B105" s="118" t="s">
        <v>163</v>
      </c>
      <c r="C105" s="112"/>
      <c r="D105" s="157">
        <v>1.4135</v>
      </c>
      <c r="E105" s="155">
        <v>3.45</v>
      </c>
      <c r="F105" s="148">
        <f t="shared" si="2"/>
        <v>0</v>
      </c>
      <c r="G105" s="116">
        <v>35148.230000000003</v>
      </c>
      <c r="H105" s="114"/>
      <c r="I105" s="80" t="s">
        <v>655</v>
      </c>
      <c r="J105" s="114"/>
      <c r="K105" s="162">
        <v>1</v>
      </c>
      <c r="L105" s="150">
        <v>0.8</v>
      </c>
      <c r="M105" s="80" t="s">
        <v>2050</v>
      </c>
    </row>
    <row r="106" spans="1:13" ht="15" customHeight="1">
      <c r="A106" s="76" t="s">
        <v>802</v>
      </c>
      <c r="B106" s="118" t="s">
        <v>163</v>
      </c>
      <c r="C106" s="112"/>
      <c r="D106" s="157">
        <v>2.4929000000000001</v>
      </c>
      <c r="E106" s="155">
        <v>6.59</v>
      </c>
      <c r="F106" s="148">
        <f t="shared" si="2"/>
        <v>0</v>
      </c>
      <c r="G106" s="116">
        <v>55643.48</v>
      </c>
      <c r="H106" s="114"/>
      <c r="I106" s="80" t="s">
        <v>655</v>
      </c>
      <c r="J106" s="114"/>
      <c r="K106" s="162">
        <v>1</v>
      </c>
      <c r="L106" s="150">
        <v>0.8</v>
      </c>
      <c r="M106" s="80" t="s">
        <v>2050</v>
      </c>
    </row>
    <row r="107" spans="1:13" s="74" customFormat="1" ht="15" customHeight="1">
      <c r="A107" s="76" t="s">
        <v>803</v>
      </c>
      <c r="B107" s="118" t="s">
        <v>50</v>
      </c>
      <c r="C107" s="112"/>
      <c r="D107" s="157">
        <v>0.40310000000000001</v>
      </c>
      <c r="E107" s="155">
        <v>1.4</v>
      </c>
      <c r="F107" s="148">
        <f t="shared" si="2"/>
        <v>0</v>
      </c>
      <c r="G107" s="116">
        <v>30000</v>
      </c>
      <c r="H107" s="114"/>
      <c r="I107" s="80" t="s">
        <v>655</v>
      </c>
      <c r="J107" s="114"/>
      <c r="K107" s="162">
        <v>1</v>
      </c>
      <c r="L107" s="150">
        <v>0.8</v>
      </c>
      <c r="M107" s="80" t="s">
        <v>2050</v>
      </c>
    </row>
    <row r="108" spans="1:13" ht="15" customHeight="1">
      <c r="A108" s="76" t="s">
        <v>804</v>
      </c>
      <c r="B108" s="118" t="s">
        <v>50</v>
      </c>
      <c r="C108" s="112"/>
      <c r="D108" s="157">
        <v>0.59309999999999996</v>
      </c>
      <c r="E108" s="155">
        <v>1.84</v>
      </c>
      <c r="F108" s="148">
        <f t="shared" si="2"/>
        <v>0</v>
      </c>
      <c r="G108" s="116">
        <v>30000</v>
      </c>
      <c r="H108" s="114"/>
      <c r="I108" s="80" t="s">
        <v>655</v>
      </c>
      <c r="J108" s="114"/>
      <c r="K108" s="162">
        <v>1</v>
      </c>
      <c r="L108" s="150">
        <v>0.8</v>
      </c>
      <c r="M108" s="80" t="s">
        <v>2050</v>
      </c>
    </row>
    <row r="109" spans="1:13" ht="15" customHeight="1">
      <c r="A109" s="76" t="s">
        <v>805</v>
      </c>
      <c r="B109" s="118" t="s">
        <v>50</v>
      </c>
      <c r="C109" s="112"/>
      <c r="D109" s="157">
        <v>1.0506</v>
      </c>
      <c r="E109" s="155">
        <v>2.67</v>
      </c>
      <c r="F109" s="148">
        <f t="shared" si="2"/>
        <v>0</v>
      </c>
      <c r="G109" s="116">
        <v>30000</v>
      </c>
      <c r="H109" s="114"/>
      <c r="I109" s="80" t="s">
        <v>655</v>
      </c>
      <c r="J109" s="114"/>
      <c r="K109" s="162">
        <v>1</v>
      </c>
      <c r="L109" s="150">
        <v>0.8</v>
      </c>
      <c r="M109" s="80" t="s">
        <v>2050</v>
      </c>
    </row>
    <row r="110" spans="1:13" ht="15" customHeight="1">
      <c r="A110" s="76" t="s">
        <v>806</v>
      </c>
      <c r="B110" s="118" t="s">
        <v>50</v>
      </c>
      <c r="C110" s="112"/>
      <c r="D110" s="157">
        <v>1.8706</v>
      </c>
      <c r="E110" s="155">
        <v>4.96</v>
      </c>
      <c r="F110" s="148">
        <f t="shared" si="2"/>
        <v>0</v>
      </c>
      <c r="G110" s="116">
        <v>41870.21</v>
      </c>
      <c r="H110" s="114"/>
      <c r="I110" s="80" t="s">
        <v>655</v>
      </c>
      <c r="J110" s="114"/>
      <c r="K110" s="162">
        <v>1</v>
      </c>
      <c r="L110" s="150">
        <v>0.8</v>
      </c>
      <c r="M110" s="80" t="s">
        <v>2050</v>
      </c>
    </row>
    <row r="111" spans="1:13" s="74" customFormat="1" ht="15" customHeight="1">
      <c r="A111" s="76" t="s">
        <v>807</v>
      </c>
      <c r="B111" s="118" t="s">
        <v>164</v>
      </c>
      <c r="C111" s="112"/>
      <c r="D111" s="157">
        <v>0.55069999999999997</v>
      </c>
      <c r="E111" s="155">
        <v>2.13</v>
      </c>
      <c r="F111" s="148">
        <f t="shared" si="2"/>
        <v>0</v>
      </c>
      <c r="G111" s="116">
        <v>30000</v>
      </c>
      <c r="H111" s="114"/>
      <c r="I111" s="80" t="s">
        <v>655</v>
      </c>
      <c r="J111" s="114"/>
      <c r="K111" s="162">
        <v>1</v>
      </c>
      <c r="L111" s="150">
        <v>0.8</v>
      </c>
      <c r="M111" s="80" t="s">
        <v>2050</v>
      </c>
    </row>
    <row r="112" spans="1:13" ht="15" customHeight="1">
      <c r="A112" s="76" t="s">
        <v>808</v>
      </c>
      <c r="B112" s="118" t="s">
        <v>164</v>
      </c>
      <c r="C112" s="112"/>
      <c r="D112" s="157">
        <v>0.62429999999999997</v>
      </c>
      <c r="E112" s="155">
        <v>2.44</v>
      </c>
      <c r="F112" s="148">
        <f t="shared" si="2"/>
        <v>0</v>
      </c>
      <c r="G112" s="116">
        <v>30000</v>
      </c>
      <c r="H112" s="114"/>
      <c r="I112" s="80" t="s">
        <v>655</v>
      </c>
      <c r="J112" s="114"/>
      <c r="K112" s="162">
        <v>1</v>
      </c>
      <c r="L112" s="150">
        <v>0.8</v>
      </c>
      <c r="M112" s="80" t="s">
        <v>2050</v>
      </c>
    </row>
    <row r="113" spans="1:13" ht="15" customHeight="1">
      <c r="A113" s="76" t="s">
        <v>809</v>
      </c>
      <c r="B113" s="118" t="s">
        <v>164</v>
      </c>
      <c r="C113" s="112"/>
      <c r="D113" s="157">
        <v>1.1936</v>
      </c>
      <c r="E113" s="155">
        <v>4.3</v>
      </c>
      <c r="F113" s="148">
        <f t="shared" si="2"/>
        <v>0</v>
      </c>
      <c r="G113" s="116">
        <v>36602.17</v>
      </c>
      <c r="H113" s="114"/>
      <c r="I113" s="80" t="s">
        <v>655</v>
      </c>
      <c r="J113" s="114"/>
      <c r="K113" s="162">
        <v>1</v>
      </c>
      <c r="L113" s="150">
        <v>0.8</v>
      </c>
      <c r="M113" s="80" t="s">
        <v>2050</v>
      </c>
    </row>
    <row r="114" spans="1:13" ht="15" customHeight="1">
      <c r="A114" s="76" t="s">
        <v>810</v>
      </c>
      <c r="B114" s="118" t="s">
        <v>164</v>
      </c>
      <c r="C114" s="112"/>
      <c r="D114" s="157">
        <v>2.0605000000000002</v>
      </c>
      <c r="E114" s="155">
        <v>8.1300000000000008</v>
      </c>
      <c r="F114" s="148">
        <f t="shared" si="2"/>
        <v>0</v>
      </c>
      <c r="G114" s="116">
        <v>45922.55</v>
      </c>
      <c r="H114" s="114"/>
      <c r="I114" s="80" t="s">
        <v>655</v>
      </c>
      <c r="J114" s="114"/>
      <c r="K114" s="162">
        <v>1</v>
      </c>
      <c r="L114" s="150">
        <v>0.8</v>
      </c>
      <c r="M114" s="80" t="s">
        <v>2050</v>
      </c>
    </row>
    <row r="115" spans="1:13" s="74" customFormat="1" ht="15" customHeight="1">
      <c r="A115" s="76" t="s">
        <v>811</v>
      </c>
      <c r="B115" s="118" t="s">
        <v>165</v>
      </c>
      <c r="C115" s="112"/>
      <c r="D115" s="157">
        <v>1.1969000000000001</v>
      </c>
      <c r="E115" s="155">
        <v>5.77</v>
      </c>
      <c r="F115" s="148">
        <f t="shared" si="2"/>
        <v>0</v>
      </c>
      <c r="G115" s="116">
        <v>30000</v>
      </c>
      <c r="H115" s="114"/>
      <c r="I115" s="80" t="s">
        <v>2111</v>
      </c>
      <c r="J115" s="114"/>
      <c r="K115" s="80">
        <v>1.31</v>
      </c>
      <c r="L115" s="150">
        <v>0.8</v>
      </c>
      <c r="M115" s="80" t="s">
        <v>2050</v>
      </c>
    </row>
    <row r="116" spans="1:13" ht="15" customHeight="1">
      <c r="A116" s="76" t="s">
        <v>812</v>
      </c>
      <c r="B116" s="118" t="s">
        <v>165</v>
      </c>
      <c r="C116" s="112"/>
      <c r="D116" s="157">
        <v>1.4933000000000001</v>
      </c>
      <c r="E116" s="155">
        <v>5.77</v>
      </c>
      <c r="F116" s="148">
        <f t="shared" si="2"/>
        <v>0</v>
      </c>
      <c r="G116" s="116">
        <v>39869.699999999997</v>
      </c>
      <c r="H116" s="114"/>
      <c r="I116" s="80" t="s">
        <v>2111</v>
      </c>
      <c r="J116" s="114"/>
      <c r="K116" s="80">
        <v>1.31</v>
      </c>
      <c r="L116" s="150">
        <v>0.8</v>
      </c>
      <c r="M116" s="80" t="s">
        <v>2050</v>
      </c>
    </row>
    <row r="117" spans="1:13" ht="15" customHeight="1">
      <c r="A117" s="76" t="s">
        <v>813</v>
      </c>
      <c r="B117" s="118" t="s">
        <v>165</v>
      </c>
      <c r="C117" s="112"/>
      <c r="D117" s="157">
        <v>2.2305999999999999</v>
      </c>
      <c r="E117" s="155">
        <v>6.82</v>
      </c>
      <c r="F117" s="148">
        <f t="shared" si="2"/>
        <v>0</v>
      </c>
      <c r="G117" s="116">
        <v>51116.17</v>
      </c>
      <c r="H117" s="114"/>
      <c r="I117" s="80" t="s">
        <v>2111</v>
      </c>
      <c r="J117" s="114"/>
      <c r="K117" s="80">
        <v>1.31</v>
      </c>
      <c r="L117" s="150">
        <v>0.8</v>
      </c>
      <c r="M117" s="80" t="s">
        <v>2050</v>
      </c>
    </row>
    <row r="118" spans="1:13" ht="15" customHeight="1">
      <c r="A118" s="76" t="s">
        <v>814</v>
      </c>
      <c r="B118" s="118" t="s">
        <v>165</v>
      </c>
      <c r="C118" s="112"/>
      <c r="D118" s="157">
        <v>3.8488000000000002</v>
      </c>
      <c r="E118" s="155">
        <v>12.99</v>
      </c>
      <c r="F118" s="148">
        <f t="shared" si="2"/>
        <v>0</v>
      </c>
      <c r="G118" s="116">
        <v>85653.64</v>
      </c>
      <c r="H118" s="114"/>
      <c r="I118" s="80" t="s">
        <v>2111</v>
      </c>
      <c r="J118" s="114"/>
      <c r="K118" s="80">
        <v>1.31</v>
      </c>
      <c r="L118" s="150">
        <v>0.8</v>
      </c>
      <c r="M118" s="80" t="s">
        <v>2050</v>
      </c>
    </row>
    <row r="119" spans="1:13" s="74" customFormat="1" ht="15" customHeight="1">
      <c r="A119" s="76" t="s">
        <v>815</v>
      </c>
      <c r="B119" s="118" t="s">
        <v>166</v>
      </c>
      <c r="C119" s="112"/>
      <c r="D119" s="157">
        <v>0.89970000000000006</v>
      </c>
      <c r="E119" s="155">
        <v>2.52</v>
      </c>
      <c r="F119" s="148">
        <f t="shared" si="2"/>
        <v>0</v>
      </c>
      <c r="G119" s="116">
        <v>30000</v>
      </c>
      <c r="H119" s="114"/>
      <c r="I119" s="80" t="s">
        <v>2111</v>
      </c>
      <c r="J119" s="114"/>
      <c r="K119" s="80">
        <v>1.31</v>
      </c>
      <c r="L119" s="150">
        <v>0.8</v>
      </c>
      <c r="M119" s="80" t="s">
        <v>2050</v>
      </c>
    </row>
    <row r="120" spans="1:13" ht="15" customHeight="1">
      <c r="A120" s="76" t="s">
        <v>816</v>
      </c>
      <c r="B120" s="118" t="s">
        <v>166</v>
      </c>
      <c r="C120" s="112"/>
      <c r="D120" s="157">
        <v>1.5354000000000001</v>
      </c>
      <c r="E120" s="155">
        <v>4.51</v>
      </c>
      <c r="F120" s="148">
        <f t="shared" si="2"/>
        <v>0</v>
      </c>
      <c r="G120" s="116">
        <v>38932.18</v>
      </c>
      <c r="H120" s="114"/>
      <c r="I120" s="80" t="s">
        <v>2111</v>
      </c>
      <c r="J120" s="114"/>
      <c r="K120" s="80">
        <v>1.31</v>
      </c>
      <c r="L120" s="150">
        <v>0.8</v>
      </c>
      <c r="M120" s="80" t="s">
        <v>2050</v>
      </c>
    </row>
    <row r="121" spans="1:13" ht="15" customHeight="1">
      <c r="A121" s="76" t="s">
        <v>817</v>
      </c>
      <c r="B121" s="118" t="s">
        <v>166</v>
      </c>
      <c r="C121" s="112"/>
      <c r="D121" s="157">
        <v>2.3856999999999999</v>
      </c>
      <c r="E121" s="155">
        <v>6.73</v>
      </c>
      <c r="F121" s="148">
        <f t="shared" si="2"/>
        <v>0</v>
      </c>
      <c r="G121" s="116">
        <v>57147</v>
      </c>
      <c r="H121" s="114"/>
      <c r="I121" s="80" t="s">
        <v>2111</v>
      </c>
      <c r="J121" s="114"/>
      <c r="K121" s="80">
        <v>1.31</v>
      </c>
      <c r="L121" s="150">
        <v>0.8</v>
      </c>
      <c r="M121" s="80" t="s">
        <v>2050</v>
      </c>
    </row>
    <row r="122" spans="1:13" ht="15" customHeight="1">
      <c r="A122" s="76" t="s">
        <v>818</v>
      </c>
      <c r="B122" s="118" t="s">
        <v>166</v>
      </c>
      <c r="C122" s="112"/>
      <c r="D122" s="157">
        <v>5.3636999999999997</v>
      </c>
      <c r="E122" s="155">
        <v>11.26</v>
      </c>
      <c r="F122" s="148">
        <f t="shared" si="2"/>
        <v>0</v>
      </c>
      <c r="G122" s="116">
        <v>135866.84</v>
      </c>
      <c r="H122" s="114"/>
      <c r="I122" s="80" t="s">
        <v>2111</v>
      </c>
      <c r="J122" s="114"/>
      <c r="K122" s="80">
        <v>1.31</v>
      </c>
      <c r="L122" s="150">
        <v>0.8</v>
      </c>
      <c r="M122" s="80" t="s">
        <v>2050</v>
      </c>
    </row>
    <row r="123" spans="1:13" s="74" customFormat="1" ht="15" customHeight="1">
      <c r="A123" s="76" t="s">
        <v>819</v>
      </c>
      <c r="B123" s="118" t="s">
        <v>51</v>
      </c>
      <c r="C123" s="112"/>
      <c r="D123" s="157">
        <v>0.37090000000000001</v>
      </c>
      <c r="E123" s="155">
        <v>1.76</v>
      </c>
      <c r="F123" s="148">
        <f t="shared" si="2"/>
        <v>0</v>
      </c>
      <c r="G123" s="116">
        <v>30000</v>
      </c>
      <c r="H123" s="114"/>
      <c r="I123" s="80" t="s">
        <v>2111</v>
      </c>
      <c r="J123" s="114"/>
      <c r="K123" s="80">
        <v>1.31</v>
      </c>
      <c r="L123" s="150">
        <v>0.8</v>
      </c>
      <c r="M123" s="80" t="s">
        <v>2050</v>
      </c>
    </row>
    <row r="124" spans="1:13" ht="15" customHeight="1">
      <c r="A124" s="76" t="s">
        <v>820</v>
      </c>
      <c r="B124" s="118" t="s">
        <v>51</v>
      </c>
      <c r="C124" s="112"/>
      <c r="D124" s="157">
        <v>1.0129999999999999</v>
      </c>
      <c r="E124" s="155">
        <v>3.52</v>
      </c>
      <c r="F124" s="148">
        <f t="shared" si="2"/>
        <v>0</v>
      </c>
      <c r="G124" s="116">
        <v>30000</v>
      </c>
      <c r="H124" s="114"/>
      <c r="I124" s="80" t="s">
        <v>2111</v>
      </c>
      <c r="J124" s="114"/>
      <c r="K124" s="80">
        <v>1.31</v>
      </c>
      <c r="L124" s="150">
        <v>0.8</v>
      </c>
      <c r="M124" s="80" t="s">
        <v>2050</v>
      </c>
    </row>
    <row r="125" spans="1:13" ht="15" customHeight="1">
      <c r="A125" s="76" t="s">
        <v>821</v>
      </c>
      <c r="B125" s="118" t="s">
        <v>51</v>
      </c>
      <c r="C125" s="112"/>
      <c r="D125" s="157">
        <v>1.4624999999999999</v>
      </c>
      <c r="E125" s="155">
        <v>4.2</v>
      </c>
      <c r="F125" s="148">
        <f t="shared" si="2"/>
        <v>0</v>
      </c>
      <c r="G125" s="116">
        <v>30000</v>
      </c>
      <c r="H125" s="114"/>
      <c r="I125" s="80" t="s">
        <v>2111</v>
      </c>
      <c r="J125" s="114"/>
      <c r="K125" s="80">
        <v>1.31</v>
      </c>
      <c r="L125" s="150">
        <v>0.8</v>
      </c>
      <c r="M125" s="80" t="s">
        <v>2050</v>
      </c>
    </row>
    <row r="126" spans="1:13" ht="15" customHeight="1">
      <c r="A126" s="76" t="s">
        <v>822</v>
      </c>
      <c r="B126" s="118" t="s">
        <v>51</v>
      </c>
      <c r="C126" s="112"/>
      <c r="D126" s="157">
        <v>2.726</v>
      </c>
      <c r="E126" s="155">
        <v>9.3000000000000007</v>
      </c>
      <c r="F126" s="148">
        <f t="shared" si="2"/>
        <v>0</v>
      </c>
      <c r="G126" s="116">
        <v>60802.73</v>
      </c>
      <c r="H126" s="114"/>
      <c r="I126" s="80" t="s">
        <v>2111</v>
      </c>
      <c r="J126" s="114"/>
      <c r="K126" s="80">
        <v>1.31</v>
      </c>
      <c r="L126" s="150">
        <v>0.8</v>
      </c>
      <c r="M126" s="80" t="s">
        <v>2050</v>
      </c>
    </row>
    <row r="127" spans="1:13" s="74" customFormat="1" ht="15" customHeight="1">
      <c r="A127" s="76" t="s">
        <v>823</v>
      </c>
      <c r="B127" s="118" t="s">
        <v>52</v>
      </c>
      <c r="C127" s="112"/>
      <c r="D127" s="157">
        <v>0.62380000000000002</v>
      </c>
      <c r="E127" s="155">
        <v>1.9</v>
      </c>
      <c r="F127" s="148">
        <f t="shared" si="2"/>
        <v>0</v>
      </c>
      <c r="G127" s="116">
        <v>30000</v>
      </c>
      <c r="H127" s="114"/>
      <c r="I127" s="80" t="s">
        <v>655</v>
      </c>
      <c r="J127" s="114"/>
      <c r="K127" s="162">
        <v>1</v>
      </c>
      <c r="L127" s="150">
        <v>0.8</v>
      </c>
      <c r="M127" s="80" t="s">
        <v>2050</v>
      </c>
    </row>
    <row r="128" spans="1:13" ht="15" customHeight="1">
      <c r="A128" s="76" t="s">
        <v>824</v>
      </c>
      <c r="B128" s="118" t="s">
        <v>52</v>
      </c>
      <c r="C128" s="112"/>
      <c r="D128" s="157">
        <v>0.75239999999999996</v>
      </c>
      <c r="E128" s="155">
        <v>2.61</v>
      </c>
      <c r="F128" s="148">
        <f t="shared" si="2"/>
        <v>0</v>
      </c>
      <c r="G128" s="116">
        <v>30000</v>
      </c>
      <c r="H128" s="114"/>
      <c r="I128" s="80" t="s">
        <v>655</v>
      </c>
      <c r="J128" s="114"/>
      <c r="K128" s="162">
        <v>1</v>
      </c>
      <c r="L128" s="150">
        <v>0.8</v>
      </c>
      <c r="M128" s="80" t="s">
        <v>2050</v>
      </c>
    </row>
    <row r="129" spans="1:13" ht="15" customHeight="1">
      <c r="A129" s="76" t="s">
        <v>825</v>
      </c>
      <c r="B129" s="118" t="s">
        <v>52</v>
      </c>
      <c r="C129" s="112"/>
      <c r="D129" s="157">
        <v>1.2434000000000001</v>
      </c>
      <c r="E129" s="155">
        <v>3.96</v>
      </c>
      <c r="F129" s="148">
        <f t="shared" si="2"/>
        <v>0</v>
      </c>
      <c r="G129" s="116">
        <v>35660.15</v>
      </c>
      <c r="H129" s="114"/>
      <c r="I129" s="80" t="s">
        <v>655</v>
      </c>
      <c r="J129" s="114"/>
      <c r="K129" s="162">
        <v>1</v>
      </c>
      <c r="L129" s="150">
        <v>0.8</v>
      </c>
      <c r="M129" s="80" t="s">
        <v>2050</v>
      </c>
    </row>
    <row r="130" spans="1:13" ht="15" customHeight="1">
      <c r="A130" s="76" t="s">
        <v>826</v>
      </c>
      <c r="B130" s="118" t="s">
        <v>52</v>
      </c>
      <c r="C130" s="112"/>
      <c r="D130" s="157">
        <v>2.3548</v>
      </c>
      <c r="E130" s="155">
        <v>6.59</v>
      </c>
      <c r="F130" s="148">
        <f t="shared" si="2"/>
        <v>0</v>
      </c>
      <c r="G130" s="116">
        <v>69251.08</v>
      </c>
      <c r="H130" s="114"/>
      <c r="I130" s="80" t="s">
        <v>655</v>
      </c>
      <c r="J130" s="114"/>
      <c r="K130" s="162">
        <v>1</v>
      </c>
      <c r="L130" s="150">
        <v>0.8</v>
      </c>
      <c r="M130" s="80" t="s">
        <v>2050</v>
      </c>
    </row>
    <row r="131" spans="1:13" s="74" customFormat="1" ht="15" customHeight="1">
      <c r="A131" s="76" t="s">
        <v>827</v>
      </c>
      <c r="B131" s="118" t="s">
        <v>53</v>
      </c>
      <c r="C131" s="112"/>
      <c r="D131" s="157">
        <v>0.4572</v>
      </c>
      <c r="E131" s="155">
        <v>1.72</v>
      </c>
      <c r="F131" s="148">
        <f t="shared" si="2"/>
        <v>0</v>
      </c>
      <c r="G131" s="116">
        <v>30000</v>
      </c>
      <c r="H131" s="114"/>
      <c r="I131" s="80" t="s">
        <v>655</v>
      </c>
      <c r="J131" s="114"/>
      <c r="K131" s="162">
        <v>1</v>
      </c>
      <c r="L131" s="150">
        <v>0.8</v>
      </c>
      <c r="M131" s="80" t="s">
        <v>2050</v>
      </c>
    </row>
    <row r="132" spans="1:13" ht="15" customHeight="1">
      <c r="A132" s="76" t="s">
        <v>828</v>
      </c>
      <c r="B132" s="118" t="s">
        <v>53</v>
      </c>
      <c r="C132" s="112"/>
      <c r="D132" s="157">
        <v>0.60089999999999999</v>
      </c>
      <c r="E132" s="155">
        <v>2.04</v>
      </c>
      <c r="F132" s="148">
        <f t="shared" si="2"/>
        <v>0</v>
      </c>
      <c r="G132" s="116">
        <v>30000</v>
      </c>
      <c r="H132" s="114"/>
      <c r="I132" s="80" t="s">
        <v>655</v>
      </c>
      <c r="J132" s="114"/>
      <c r="K132" s="162">
        <v>1</v>
      </c>
      <c r="L132" s="150">
        <v>0.8</v>
      </c>
      <c r="M132" s="80" t="s">
        <v>2050</v>
      </c>
    </row>
    <row r="133" spans="1:13" ht="15" customHeight="1">
      <c r="A133" s="76" t="s">
        <v>829</v>
      </c>
      <c r="B133" s="118" t="s">
        <v>53</v>
      </c>
      <c r="C133" s="112"/>
      <c r="D133" s="157">
        <v>1.0304</v>
      </c>
      <c r="E133" s="155">
        <v>2.92</v>
      </c>
      <c r="F133" s="148">
        <f t="shared" si="2"/>
        <v>0</v>
      </c>
      <c r="G133" s="116">
        <v>35436.080000000002</v>
      </c>
      <c r="H133" s="114"/>
      <c r="I133" s="80" t="s">
        <v>655</v>
      </c>
      <c r="J133" s="114"/>
      <c r="K133" s="162">
        <v>1</v>
      </c>
      <c r="L133" s="150">
        <v>0.8</v>
      </c>
      <c r="M133" s="80" t="s">
        <v>2050</v>
      </c>
    </row>
    <row r="134" spans="1:13" ht="15" customHeight="1">
      <c r="A134" s="76" t="s">
        <v>830</v>
      </c>
      <c r="B134" s="118" t="s">
        <v>53</v>
      </c>
      <c r="C134" s="112"/>
      <c r="D134" s="157">
        <v>3.1812</v>
      </c>
      <c r="E134" s="155">
        <v>6.02</v>
      </c>
      <c r="F134" s="148">
        <f t="shared" si="2"/>
        <v>0</v>
      </c>
      <c r="G134" s="116">
        <v>182207.79</v>
      </c>
      <c r="H134" s="114"/>
      <c r="I134" s="80" t="s">
        <v>655</v>
      </c>
      <c r="J134" s="114"/>
      <c r="K134" s="162">
        <v>1</v>
      </c>
      <c r="L134" s="150">
        <v>0.8</v>
      </c>
      <c r="M134" s="80" t="s">
        <v>2050</v>
      </c>
    </row>
    <row r="135" spans="1:13" s="74" customFormat="1" ht="15" customHeight="1">
      <c r="A135" s="76" t="s">
        <v>831</v>
      </c>
      <c r="B135" s="118" t="s">
        <v>167</v>
      </c>
      <c r="C135" s="112"/>
      <c r="D135" s="157">
        <v>0.43980000000000002</v>
      </c>
      <c r="E135" s="155">
        <v>1.82</v>
      </c>
      <c r="F135" s="148">
        <f t="shared" si="2"/>
        <v>0</v>
      </c>
      <c r="G135" s="116">
        <v>30000</v>
      </c>
      <c r="H135" s="114"/>
      <c r="I135" s="80" t="s">
        <v>655</v>
      </c>
      <c r="J135" s="114"/>
      <c r="K135" s="162">
        <v>1</v>
      </c>
      <c r="L135" s="150">
        <v>0.8</v>
      </c>
      <c r="M135" s="80" t="s">
        <v>2050</v>
      </c>
    </row>
    <row r="136" spans="1:13" ht="15" customHeight="1">
      <c r="A136" s="76" t="s">
        <v>832</v>
      </c>
      <c r="B136" s="119" t="s">
        <v>167</v>
      </c>
      <c r="C136" s="112"/>
      <c r="D136" s="158">
        <v>0.62990000000000002</v>
      </c>
      <c r="E136" s="155">
        <v>2.1</v>
      </c>
      <c r="F136" s="148">
        <f t="shared" si="2"/>
        <v>0</v>
      </c>
      <c r="G136" s="116">
        <v>30000</v>
      </c>
      <c r="H136" s="120"/>
      <c r="I136" s="121" t="s">
        <v>655</v>
      </c>
      <c r="J136" s="120"/>
      <c r="K136" s="163">
        <v>1</v>
      </c>
      <c r="L136" s="151">
        <v>0.8</v>
      </c>
      <c r="M136" s="121" t="s">
        <v>2050</v>
      </c>
    </row>
    <row r="137" spans="1:13" ht="15" customHeight="1">
      <c r="A137" s="76" t="s">
        <v>833</v>
      </c>
      <c r="B137" s="119" t="s">
        <v>167</v>
      </c>
      <c r="C137" s="112"/>
      <c r="D137" s="158">
        <v>0.69340000000000002</v>
      </c>
      <c r="E137" s="155">
        <v>2.4500000000000002</v>
      </c>
      <c r="F137" s="148">
        <f t="shared" si="2"/>
        <v>0</v>
      </c>
      <c r="G137" s="116">
        <v>30000</v>
      </c>
      <c r="H137" s="120"/>
      <c r="I137" s="121" t="s">
        <v>655</v>
      </c>
      <c r="J137" s="120"/>
      <c r="K137" s="163">
        <v>1</v>
      </c>
      <c r="L137" s="151">
        <v>0.8</v>
      </c>
      <c r="M137" s="121" t="s">
        <v>2050</v>
      </c>
    </row>
    <row r="138" spans="1:13" ht="15" customHeight="1">
      <c r="A138" s="76" t="s">
        <v>834</v>
      </c>
      <c r="B138" s="119" t="s">
        <v>167</v>
      </c>
      <c r="C138" s="112"/>
      <c r="D138" s="158">
        <v>1.9786999999999999</v>
      </c>
      <c r="E138" s="155">
        <v>5.14</v>
      </c>
      <c r="F138" s="148">
        <f t="shared" si="2"/>
        <v>0</v>
      </c>
      <c r="G138" s="116">
        <v>30070.26</v>
      </c>
      <c r="H138" s="120"/>
      <c r="I138" s="121" t="s">
        <v>655</v>
      </c>
      <c r="J138" s="120"/>
      <c r="K138" s="163">
        <v>1</v>
      </c>
      <c r="L138" s="151">
        <v>0.8</v>
      </c>
      <c r="M138" s="121" t="s">
        <v>2050</v>
      </c>
    </row>
    <row r="139" spans="1:13" s="74" customFormat="1" ht="15" customHeight="1">
      <c r="A139" s="76" t="s">
        <v>835</v>
      </c>
      <c r="B139" s="119" t="s">
        <v>168</v>
      </c>
      <c r="C139" s="112"/>
      <c r="D139" s="158">
        <v>0.35299999999999998</v>
      </c>
      <c r="E139" s="155">
        <v>1.29</v>
      </c>
      <c r="F139" s="148">
        <f t="shared" si="2"/>
        <v>0</v>
      </c>
      <c r="G139" s="116">
        <v>30000</v>
      </c>
      <c r="H139" s="120"/>
      <c r="I139" s="121" t="s">
        <v>654</v>
      </c>
      <c r="J139" s="120"/>
      <c r="K139" s="163">
        <v>1</v>
      </c>
      <c r="L139" s="151">
        <v>0.8</v>
      </c>
      <c r="M139" s="121" t="s">
        <v>2050</v>
      </c>
    </row>
    <row r="140" spans="1:13" ht="15" customHeight="1">
      <c r="A140" s="76" t="s">
        <v>836</v>
      </c>
      <c r="B140" s="119" t="s">
        <v>168</v>
      </c>
      <c r="C140" s="112"/>
      <c r="D140" s="158">
        <v>0.70079999999999998</v>
      </c>
      <c r="E140" s="155">
        <v>2.29</v>
      </c>
      <c r="F140" s="148">
        <f t="shared" si="2"/>
        <v>0</v>
      </c>
      <c r="G140" s="116">
        <v>30000</v>
      </c>
      <c r="H140" s="120"/>
      <c r="I140" s="121" t="s">
        <v>654</v>
      </c>
      <c r="J140" s="120"/>
      <c r="K140" s="163">
        <v>1</v>
      </c>
      <c r="L140" s="151">
        <v>0.8</v>
      </c>
      <c r="M140" s="121" t="s">
        <v>2050</v>
      </c>
    </row>
    <row r="141" spans="1:13" ht="15" customHeight="1">
      <c r="A141" s="76" t="s">
        <v>837</v>
      </c>
      <c r="B141" s="119" t="s">
        <v>168</v>
      </c>
      <c r="C141" s="112"/>
      <c r="D141" s="158">
        <v>1.623</v>
      </c>
      <c r="E141" s="155">
        <v>4.5</v>
      </c>
      <c r="F141" s="148">
        <f t="shared" si="2"/>
        <v>0</v>
      </c>
      <c r="G141" s="116">
        <v>40683.910000000003</v>
      </c>
      <c r="H141" s="120"/>
      <c r="I141" s="121" t="s">
        <v>654</v>
      </c>
      <c r="J141" s="120"/>
      <c r="K141" s="163">
        <v>1</v>
      </c>
      <c r="L141" s="151">
        <v>0.8</v>
      </c>
      <c r="M141" s="121" t="s">
        <v>2050</v>
      </c>
    </row>
    <row r="142" spans="1:13" ht="15" customHeight="1">
      <c r="A142" s="76" t="s">
        <v>838</v>
      </c>
      <c r="B142" s="119" t="s">
        <v>168</v>
      </c>
      <c r="C142" s="112"/>
      <c r="D142" s="158">
        <v>3.1562000000000001</v>
      </c>
      <c r="E142" s="155">
        <v>4.57</v>
      </c>
      <c r="F142" s="148">
        <f t="shared" si="2"/>
        <v>0</v>
      </c>
      <c r="G142" s="116">
        <v>89133.16</v>
      </c>
      <c r="H142" s="120"/>
      <c r="I142" s="121" t="s">
        <v>654</v>
      </c>
      <c r="J142" s="120"/>
      <c r="K142" s="163">
        <v>1</v>
      </c>
      <c r="L142" s="151">
        <v>0.8</v>
      </c>
      <c r="M142" s="121" t="s">
        <v>2050</v>
      </c>
    </row>
    <row r="143" spans="1:13" s="74" customFormat="1" ht="15" customHeight="1">
      <c r="A143" s="76" t="s">
        <v>839</v>
      </c>
      <c r="B143" s="119" t="s">
        <v>169</v>
      </c>
      <c r="C143" s="112"/>
      <c r="D143" s="158">
        <v>0.70489999999999997</v>
      </c>
      <c r="E143" s="155">
        <v>1.55</v>
      </c>
      <c r="F143" s="148">
        <f t="shared" si="2"/>
        <v>0</v>
      </c>
      <c r="G143" s="116">
        <v>30000</v>
      </c>
      <c r="H143" s="120"/>
      <c r="I143" s="121" t="s">
        <v>654</v>
      </c>
      <c r="J143" s="120"/>
      <c r="K143" s="163">
        <v>1</v>
      </c>
      <c r="L143" s="151">
        <v>0.8</v>
      </c>
      <c r="M143" s="121" t="s">
        <v>2050</v>
      </c>
    </row>
    <row r="144" spans="1:13" ht="15" customHeight="1">
      <c r="A144" s="76" t="s">
        <v>840</v>
      </c>
      <c r="B144" s="119" t="s">
        <v>169</v>
      </c>
      <c r="C144" s="112"/>
      <c r="D144" s="158">
        <v>1.294</v>
      </c>
      <c r="E144" s="155">
        <v>2.54</v>
      </c>
      <c r="F144" s="148">
        <f t="shared" si="2"/>
        <v>0</v>
      </c>
      <c r="G144" s="116">
        <v>30000</v>
      </c>
      <c r="H144" s="120"/>
      <c r="I144" s="121" t="s">
        <v>654</v>
      </c>
      <c r="J144" s="120"/>
      <c r="K144" s="163">
        <v>1</v>
      </c>
      <c r="L144" s="151">
        <v>0.8</v>
      </c>
      <c r="M144" s="121" t="s">
        <v>2050</v>
      </c>
    </row>
    <row r="145" spans="1:13" ht="15" customHeight="1">
      <c r="A145" s="76" t="s">
        <v>841</v>
      </c>
      <c r="B145" s="119" t="s">
        <v>169</v>
      </c>
      <c r="C145" s="112"/>
      <c r="D145" s="158">
        <v>1.294</v>
      </c>
      <c r="E145" s="155">
        <v>2.54</v>
      </c>
      <c r="F145" s="148">
        <f t="shared" si="2"/>
        <v>0</v>
      </c>
      <c r="G145" s="116">
        <v>30000</v>
      </c>
      <c r="H145" s="120"/>
      <c r="I145" s="121" t="s">
        <v>654</v>
      </c>
      <c r="J145" s="120"/>
      <c r="K145" s="163">
        <v>1</v>
      </c>
      <c r="L145" s="151">
        <v>0.8</v>
      </c>
      <c r="M145" s="121" t="s">
        <v>2050</v>
      </c>
    </row>
    <row r="146" spans="1:13" ht="15" customHeight="1">
      <c r="A146" s="76" t="s">
        <v>842</v>
      </c>
      <c r="B146" s="119" t="s">
        <v>169</v>
      </c>
      <c r="C146" s="112"/>
      <c r="D146" s="158">
        <v>2.6932999999999998</v>
      </c>
      <c r="E146" s="155">
        <v>6.88</v>
      </c>
      <c r="F146" s="148">
        <f t="shared" si="2"/>
        <v>0</v>
      </c>
      <c r="G146" s="116">
        <v>60077.97</v>
      </c>
      <c r="H146" s="120"/>
      <c r="I146" s="121" t="s">
        <v>654</v>
      </c>
      <c r="J146" s="120"/>
      <c r="K146" s="163">
        <v>1</v>
      </c>
      <c r="L146" s="151">
        <v>0.8</v>
      </c>
      <c r="M146" s="121" t="s">
        <v>2050</v>
      </c>
    </row>
    <row r="147" spans="1:13" s="74" customFormat="1" ht="15" customHeight="1">
      <c r="A147" s="76" t="s">
        <v>843</v>
      </c>
      <c r="B147" s="119" t="s">
        <v>170</v>
      </c>
      <c r="C147" s="112"/>
      <c r="D147" s="158">
        <v>0.36680000000000001</v>
      </c>
      <c r="E147" s="155">
        <v>1.45</v>
      </c>
      <c r="F147" s="148">
        <f t="shared" si="2"/>
        <v>0</v>
      </c>
      <c r="G147" s="116">
        <v>30000</v>
      </c>
      <c r="H147" s="120"/>
      <c r="I147" s="121" t="s">
        <v>654</v>
      </c>
      <c r="J147" s="120"/>
      <c r="K147" s="163">
        <v>1</v>
      </c>
      <c r="L147" s="151">
        <v>0.8</v>
      </c>
      <c r="M147" s="121" t="s">
        <v>2050</v>
      </c>
    </row>
    <row r="148" spans="1:13" ht="15" customHeight="1">
      <c r="A148" s="76" t="s">
        <v>844</v>
      </c>
      <c r="B148" s="118" t="s">
        <v>170</v>
      </c>
      <c r="C148" s="112"/>
      <c r="D148" s="157">
        <v>0.61680000000000001</v>
      </c>
      <c r="E148" s="155">
        <v>2.23</v>
      </c>
      <c r="F148" s="148">
        <f t="shared" si="2"/>
        <v>0</v>
      </c>
      <c r="G148" s="116">
        <v>30000</v>
      </c>
      <c r="H148" s="114"/>
      <c r="I148" s="80" t="s">
        <v>654</v>
      </c>
      <c r="J148" s="114"/>
      <c r="K148" s="162">
        <v>1</v>
      </c>
      <c r="L148" s="150">
        <v>0.8</v>
      </c>
      <c r="M148" s="80" t="s">
        <v>2050</v>
      </c>
    </row>
    <row r="149" spans="1:13" ht="15" customHeight="1">
      <c r="A149" s="76" t="s">
        <v>845</v>
      </c>
      <c r="B149" s="118" t="s">
        <v>170</v>
      </c>
      <c r="C149" s="112"/>
      <c r="D149" s="157">
        <v>1.3696999999999999</v>
      </c>
      <c r="E149" s="155">
        <v>2.77</v>
      </c>
      <c r="F149" s="148">
        <f t="shared" si="2"/>
        <v>0</v>
      </c>
      <c r="G149" s="116">
        <v>34762.22</v>
      </c>
      <c r="H149" s="114"/>
      <c r="I149" s="80" t="s">
        <v>654</v>
      </c>
      <c r="J149" s="114"/>
      <c r="K149" s="162">
        <v>1</v>
      </c>
      <c r="L149" s="150">
        <v>0.8</v>
      </c>
      <c r="M149" s="80" t="s">
        <v>2050</v>
      </c>
    </row>
    <row r="150" spans="1:13" ht="15" customHeight="1">
      <c r="A150" s="76" t="s">
        <v>846</v>
      </c>
      <c r="B150" s="118" t="s">
        <v>170</v>
      </c>
      <c r="C150" s="112"/>
      <c r="D150" s="157">
        <v>2.4893999999999998</v>
      </c>
      <c r="E150" s="155">
        <v>5.36</v>
      </c>
      <c r="F150" s="148">
        <f t="shared" si="2"/>
        <v>0</v>
      </c>
      <c r="G150" s="116">
        <v>55566.14</v>
      </c>
      <c r="H150" s="114"/>
      <c r="I150" s="80" t="s">
        <v>654</v>
      </c>
      <c r="J150" s="114"/>
      <c r="K150" s="162">
        <v>1</v>
      </c>
      <c r="L150" s="150">
        <v>0.8</v>
      </c>
      <c r="M150" s="80" t="s">
        <v>2050</v>
      </c>
    </row>
    <row r="151" spans="1:13" s="74" customFormat="1" ht="15" customHeight="1">
      <c r="A151" s="76" t="s">
        <v>847</v>
      </c>
      <c r="B151" s="118" t="s">
        <v>54</v>
      </c>
      <c r="C151" s="112"/>
      <c r="D151" s="157">
        <v>0.62929999999999997</v>
      </c>
      <c r="E151" s="155">
        <v>1.81</v>
      </c>
      <c r="F151" s="148">
        <f t="shared" si="2"/>
        <v>0</v>
      </c>
      <c r="G151" s="116">
        <v>30000</v>
      </c>
      <c r="H151" s="114"/>
      <c r="I151" s="80" t="s">
        <v>655</v>
      </c>
      <c r="J151" s="114"/>
      <c r="K151" s="162">
        <v>1</v>
      </c>
      <c r="L151" s="150">
        <v>0.8</v>
      </c>
      <c r="M151" s="80" t="s">
        <v>2050</v>
      </c>
    </row>
    <row r="152" spans="1:13" ht="15" customHeight="1">
      <c r="A152" s="76" t="s">
        <v>848</v>
      </c>
      <c r="B152" s="118" t="s">
        <v>54</v>
      </c>
      <c r="C152" s="112"/>
      <c r="D152" s="157">
        <v>1.0009999999999999</v>
      </c>
      <c r="E152" s="155">
        <v>2.68</v>
      </c>
      <c r="F152" s="148">
        <f t="shared" si="2"/>
        <v>0</v>
      </c>
      <c r="G152" s="116">
        <v>30542.6</v>
      </c>
      <c r="H152" s="114"/>
      <c r="I152" s="80" t="s">
        <v>655</v>
      </c>
      <c r="J152" s="114"/>
      <c r="K152" s="162">
        <v>1</v>
      </c>
      <c r="L152" s="150">
        <v>0.8</v>
      </c>
      <c r="M152" s="80" t="s">
        <v>2050</v>
      </c>
    </row>
    <row r="153" spans="1:13" ht="15" customHeight="1">
      <c r="A153" s="76" t="s">
        <v>849</v>
      </c>
      <c r="B153" s="118" t="s">
        <v>54</v>
      </c>
      <c r="C153" s="112"/>
      <c r="D153" s="157">
        <v>2.1707000000000001</v>
      </c>
      <c r="E153" s="155">
        <v>5.86</v>
      </c>
      <c r="F153" s="148">
        <f t="shared" si="2"/>
        <v>0</v>
      </c>
      <c r="G153" s="116">
        <v>57945.51</v>
      </c>
      <c r="H153" s="114"/>
      <c r="I153" s="80" t="s">
        <v>655</v>
      </c>
      <c r="J153" s="114"/>
      <c r="K153" s="162">
        <v>1</v>
      </c>
      <c r="L153" s="150">
        <v>0.8</v>
      </c>
      <c r="M153" s="80" t="s">
        <v>2050</v>
      </c>
    </row>
    <row r="154" spans="1:13" ht="15" customHeight="1">
      <c r="A154" s="76" t="s">
        <v>850</v>
      </c>
      <c r="B154" s="118" t="s">
        <v>54</v>
      </c>
      <c r="C154" s="112"/>
      <c r="D154" s="157">
        <v>2.3845999999999998</v>
      </c>
      <c r="E154" s="155">
        <v>10.9</v>
      </c>
      <c r="F154" s="148">
        <f t="shared" si="2"/>
        <v>0</v>
      </c>
      <c r="G154" s="116">
        <v>65441.97</v>
      </c>
      <c r="H154" s="114"/>
      <c r="I154" s="80" t="s">
        <v>655</v>
      </c>
      <c r="J154" s="114"/>
      <c r="K154" s="162">
        <v>1</v>
      </c>
      <c r="L154" s="150">
        <v>0.8</v>
      </c>
      <c r="M154" s="80" t="s">
        <v>2050</v>
      </c>
    </row>
    <row r="155" spans="1:13" s="74" customFormat="1" ht="15" customHeight="1">
      <c r="A155" s="76" t="s">
        <v>851</v>
      </c>
      <c r="B155" s="118" t="s">
        <v>171</v>
      </c>
      <c r="C155" s="112"/>
      <c r="D155" s="157">
        <v>0.63239999999999996</v>
      </c>
      <c r="E155" s="155">
        <v>2.5299999999999998</v>
      </c>
      <c r="F155" s="148">
        <f t="shared" si="2"/>
        <v>0</v>
      </c>
      <c r="G155" s="116">
        <v>30000</v>
      </c>
      <c r="H155" s="114"/>
      <c r="I155" s="80" t="s">
        <v>655</v>
      </c>
      <c r="J155" s="114"/>
      <c r="K155" s="162">
        <v>1</v>
      </c>
      <c r="L155" s="150">
        <v>0.8</v>
      </c>
      <c r="M155" s="80" t="s">
        <v>2050</v>
      </c>
    </row>
    <row r="156" spans="1:13" ht="15" customHeight="1">
      <c r="A156" s="76" t="s">
        <v>852</v>
      </c>
      <c r="B156" s="118" t="s">
        <v>171</v>
      </c>
      <c r="C156" s="112"/>
      <c r="D156" s="157">
        <v>1.0983000000000001</v>
      </c>
      <c r="E156" s="155">
        <v>4.83</v>
      </c>
      <c r="F156" s="148">
        <f t="shared" si="2"/>
        <v>0</v>
      </c>
      <c r="G156" s="116">
        <v>30000</v>
      </c>
      <c r="H156" s="114"/>
      <c r="I156" s="80" t="s">
        <v>655</v>
      </c>
      <c r="J156" s="114"/>
      <c r="K156" s="162">
        <v>1</v>
      </c>
      <c r="L156" s="150">
        <v>0.8</v>
      </c>
      <c r="M156" s="80" t="s">
        <v>2050</v>
      </c>
    </row>
    <row r="157" spans="1:13" ht="15" customHeight="1">
      <c r="A157" s="76" t="s">
        <v>853</v>
      </c>
      <c r="B157" s="118" t="s">
        <v>171</v>
      </c>
      <c r="C157" s="112"/>
      <c r="D157" s="157">
        <v>2.1164000000000001</v>
      </c>
      <c r="E157" s="155">
        <v>5.78</v>
      </c>
      <c r="F157" s="148">
        <f t="shared" si="2"/>
        <v>0</v>
      </c>
      <c r="G157" s="116">
        <v>93189.08</v>
      </c>
      <c r="H157" s="114"/>
      <c r="I157" s="80" t="s">
        <v>655</v>
      </c>
      <c r="J157" s="114"/>
      <c r="K157" s="162">
        <v>1</v>
      </c>
      <c r="L157" s="150">
        <v>0.8</v>
      </c>
      <c r="M157" s="80" t="s">
        <v>2050</v>
      </c>
    </row>
    <row r="158" spans="1:13" ht="15" customHeight="1">
      <c r="A158" s="76" t="s">
        <v>854</v>
      </c>
      <c r="B158" s="118" t="s">
        <v>171</v>
      </c>
      <c r="C158" s="112"/>
      <c r="D158" s="157">
        <v>2.8723000000000001</v>
      </c>
      <c r="E158" s="155">
        <v>5.78</v>
      </c>
      <c r="F158" s="148">
        <f t="shared" si="2"/>
        <v>0</v>
      </c>
      <c r="G158" s="116">
        <v>93189.08</v>
      </c>
      <c r="H158" s="114"/>
      <c r="I158" s="80" t="s">
        <v>655</v>
      </c>
      <c r="J158" s="114"/>
      <c r="K158" s="162">
        <v>1</v>
      </c>
      <c r="L158" s="150">
        <v>0.8</v>
      </c>
      <c r="M158" s="80" t="s">
        <v>2050</v>
      </c>
    </row>
    <row r="159" spans="1:13" s="74" customFormat="1" ht="15" customHeight="1">
      <c r="A159" s="76" t="s">
        <v>855</v>
      </c>
      <c r="B159" s="118" t="s">
        <v>55</v>
      </c>
      <c r="C159" s="112"/>
      <c r="D159" s="157">
        <v>1.4078999999999999</v>
      </c>
      <c r="E159" s="155">
        <v>2.48</v>
      </c>
      <c r="F159" s="148">
        <f t="shared" si="2"/>
        <v>0</v>
      </c>
      <c r="G159" s="116">
        <v>34948.14</v>
      </c>
      <c r="H159" s="114"/>
      <c r="I159" s="80" t="s">
        <v>657</v>
      </c>
      <c r="J159" s="114"/>
      <c r="K159" s="162">
        <v>1</v>
      </c>
      <c r="L159" s="150">
        <v>0.8</v>
      </c>
      <c r="M159" s="80" t="s">
        <v>2050</v>
      </c>
    </row>
    <row r="160" spans="1:13" ht="15" customHeight="1">
      <c r="A160" s="76" t="s">
        <v>856</v>
      </c>
      <c r="B160" s="118" t="s">
        <v>55</v>
      </c>
      <c r="C160" s="112"/>
      <c r="D160" s="157">
        <v>1.9931000000000001</v>
      </c>
      <c r="E160" s="155">
        <v>3.05</v>
      </c>
      <c r="F160" s="148">
        <f t="shared" si="2"/>
        <v>0</v>
      </c>
      <c r="G160" s="116">
        <v>40960.089999999997</v>
      </c>
      <c r="H160" s="114"/>
      <c r="I160" s="80" t="s">
        <v>657</v>
      </c>
      <c r="J160" s="114"/>
      <c r="K160" s="162">
        <v>1</v>
      </c>
      <c r="L160" s="150">
        <v>0.8</v>
      </c>
      <c r="M160" s="80" t="s">
        <v>2050</v>
      </c>
    </row>
    <row r="161" spans="1:13" ht="15" customHeight="1">
      <c r="A161" s="76" t="s">
        <v>857</v>
      </c>
      <c r="B161" s="118" t="s">
        <v>55</v>
      </c>
      <c r="C161" s="112"/>
      <c r="D161" s="157">
        <v>2.5428999999999999</v>
      </c>
      <c r="E161" s="155">
        <v>5.2</v>
      </c>
      <c r="F161" s="148">
        <f t="shared" si="2"/>
        <v>0</v>
      </c>
      <c r="G161" s="116">
        <v>51562.07</v>
      </c>
      <c r="H161" s="114"/>
      <c r="I161" s="80" t="s">
        <v>657</v>
      </c>
      <c r="J161" s="114"/>
      <c r="K161" s="162">
        <v>1</v>
      </c>
      <c r="L161" s="150">
        <v>0.8</v>
      </c>
      <c r="M161" s="80" t="s">
        <v>2050</v>
      </c>
    </row>
    <row r="162" spans="1:13" ht="15" customHeight="1">
      <c r="A162" s="76" t="s">
        <v>858</v>
      </c>
      <c r="B162" s="118" t="s">
        <v>55</v>
      </c>
      <c r="C162" s="112"/>
      <c r="D162" s="157">
        <v>4.1664000000000003</v>
      </c>
      <c r="E162" s="155">
        <v>11.16</v>
      </c>
      <c r="F162" s="148">
        <f t="shared" si="2"/>
        <v>0</v>
      </c>
      <c r="G162" s="116">
        <v>92683.51</v>
      </c>
      <c r="H162" s="114"/>
      <c r="I162" s="80" t="s">
        <v>657</v>
      </c>
      <c r="J162" s="114"/>
      <c r="K162" s="162">
        <v>1</v>
      </c>
      <c r="L162" s="150">
        <v>0.8</v>
      </c>
      <c r="M162" s="80" t="s">
        <v>2050</v>
      </c>
    </row>
    <row r="163" spans="1:13" s="74" customFormat="1" ht="15" customHeight="1">
      <c r="A163" s="76" t="s">
        <v>859</v>
      </c>
      <c r="B163" s="118" t="s">
        <v>56</v>
      </c>
      <c r="C163" s="112"/>
      <c r="D163" s="157">
        <v>0.52329999999999999</v>
      </c>
      <c r="E163" s="155">
        <v>2.0499999999999998</v>
      </c>
      <c r="F163" s="148">
        <f t="shared" ref="F163:F226" si="3">IF(I163="Mental Health and Substance Abuse",ROUND(E163,0),0)</f>
        <v>0</v>
      </c>
      <c r="G163" s="116">
        <v>30000</v>
      </c>
      <c r="H163" s="114"/>
      <c r="I163" s="80" t="s">
        <v>658</v>
      </c>
      <c r="J163" s="114"/>
      <c r="K163" s="162">
        <v>1</v>
      </c>
      <c r="L163" s="150">
        <v>0.8</v>
      </c>
      <c r="M163" s="80" t="s">
        <v>2050</v>
      </c>
    </row>
    <row r="164" spans="1:13" ht="15" customHeight="1">
      <c r="A164" s="76" t="s">
        <v>860</v>
      </c>
      <c r="B164" s="118" t="s">
        <v>56</v>
      </c>
      <c r="C164" s="112"/>
      <c r="D164" s="157">
        <v>0.67310000000000003</v>
      </c>
      <c r="E164" s="155">
        <v>2.78</v>
      </c>
      <c r="F164" s="148">
        <f t="shared" si="3"/>
        <v>0</v>
      </c>
      <c r="G164" s="116">
        <v>30000</v>
      </c>
      <c r="H164" s="114"/>
      <c r="I164" s="80" t="s">
        <v>658</v>
      </c>
      <c r="J164" s="114"/>
      <c r="K164" s="162">
        <v>1</v>
      </c>
      <c r="L164" s="150">
        <v>0.8</v>
      </c>
      <c r="M164" s="80" t="s">
        <v>2050</v>
      </c>
    </row>
    <row r="165" spans="1:13" ht="15" customHeight="1">
      <c r="A165" s="76" t="s">
        <v>861</v>
      </c>
      <c r="B165" s="118" t="s">
        <v>56</v>
      </c>
      <c r="C165" s="112"/>
      <c r="D165" s="157">
        <v>1.258</v>
      </c>
      <c r="E165" s="155">
        <v>3.4</v>
      </c>
      <c r="F165" s="148">
        <f t="shared" si="3"/>
        <v>0</v>
      </c>
      <c r="G165" s="116">
        <v>30000</v>
      </c>
      <c r="H165" s="114"/>
      <c r="I165" s="80" t="s">
        <v>658</v>
      </c>
      <c r="J165" s="114"/>
      <c r="K165" s="162">
        <v>1</v>
      </c>
      <c r="L165" s="150">
        <v>0.8</v>
      </c>
      <c r="M165" s="80" t="s">
        <v>2050</v>
      </c>
    </row>
    <row r="166" spans="1:13" ht="15" customHeight="1">
      <c r="A166" s="76" t="s">
        <v>862</v>
      </c>
      <c r="B166" s="118" t="s">
        <v>56</v>
      </c>
      <c r="C166" s="112"/>
      <c r="D166" s="157">
        <v>2.0998000000000001</v>
      </c>
      <c r="E166" s="155">
        <v>6.81</v>
      </c>
      <c r="F166" s="148">
        <f t="shared" si="3"/>
        <v>0</v>
      </c>
      <c r="G166" s="116">
        <v>46943.519999999997</v>
      </c>
      <c r="H166" s="114"/>
      <c r="I166" s="80" t="s">
        <v>658</v>
      </c>
      <c r="J166" s="114"/>
      <c r="K166" s="162">
        <v>1</v>
      </c>
      <c r="L166" s="150">
        <v>0.8</v>
      </c>
      <c r="M166" s="80" t="s">
        <v>2050</v>
      </c>
    </row>
    <row r="167" spans="1:13" s="74" customFormat="1" ht="15" customHeight="1">
      <c r="A167" s="76" t="s">
        <v>863</v>
      </c>
      <c r="B167" s="118" t="s">
        <v>172</v>
      </c>
      <c r="C167" s="112"/>
      <c r="D167" s="157">
        <v>2.3500999999999999</v>
      </c>
      <c r="E167" s="155">
        <v>1.93</v>
      </c>
      <c r="F167" s="148">
        <f t="shared" si="3"/>
        <v>0</v>
      </c>
      <c r="G167" s="116">
        <v>52094.63</v>
      </c>
      <c r="H167" s="114"/>
      <c r="I167" s="80" t="s">
        <v>659</v>
      </c>
      <c r="J167" s="114"/>
      <c r="K167" s="162">
        <v>1</v>
      </c>
      <c r="L167" s="150">
        <v>0.8</v>
      </c>
      <c r="M167" s="80" t="s">
        <v>2050</v>
      </c>
    </row>
    <row r="168" spans="1:13" ht="15" customHeight="1">
      <c r="A168" s="76" t="s">
        <v>864</v>
      </c>
      <c r="B168" s="118" t="s">
        <v>172</v>
      </c>
      <c r="C168" s="112"/>
      <c r="D168" s="157">
        <v>3.2296999999999998</v>
      </c>
      <c r="E168" s="155">
        <v>3.31</v>
      </c>
      <c r="F168" s="148">
        <f t="shared" si="3"/>
        <v>0</v>
      </c>
      <c r="G168" s="116">
        <v>74659.539999999994</v>
      </c>
      <c r="H168" s="114"/>
      <c r="I168" s="80" t="s">
        <v>659</v>
      </c>
      <c r="J168" s="114"/>
      <c r="K168" s="162">
        <v>1</v>
      </c>
      <c r="L168" s="150">
        <v>0.8</v>
      </c>
      <c r="M168" s="80" t="s">
        <v>2050</v>
      </c>
    </row>
    <row r="169" spans="1:13" ht="15" customHeight="1">
      <c r="A169" s="76" t="s">
        <v>865</v>
      </c>
      <c r="B169" s="118" t="s">
        <v>172</v>
      </c>
      <c r="C169" s="112"/>
      <c r="D169" s="157">
        <v>5.3630000000000004</v>
      </c>
      <c r="E169" s="155">
        <v>7.06</v>
      </c>
      <c r="F169" s="148">
        <f t="shared" si="3"/>
        <v>0</v>
      </c>
      <c r="G169" s="116">
        <v>105635.17</v>
      </c>
      <c r="H169" s="114"/>
      <c r="I169" s="80" t="s">
        <v>659</v>
      </c>
      <c r="J169" s="114"/>
      <c r="K169" s="162">
        <v>1</v>
      </c>
      <c r="L169" s="150">
        <v>0.8</v>
      </c>
      <c r="M169" s="80" t="s">
        <v>2050</v>
      </c>
    </row>
    <row r="170" spans="1:13" ht="15" customHeight="1">
      <c r="A170" s="76" t="s">
        <v>866</v>
      </c>
      <c r="B170" s="118" t="s">
        <v>172</v>
      </c>
      <c r="C170" s="112"/>
      <c r="D170" s="157">
        <v>6.8597999999999999</v>
      </c>
      <c r="E170" s="155">
        <v>12.88</v>
      </c>
      <c r="F170" s="148">
        <f t="shared" si="3"/>
        <v>0</v>
      </c>
      <c r="G170" s="116">
        <v>152297.04</v>
      </c>
      <c r="H170" s="114"/>
      <c r="I170" s="80" t="s">
        <v>659</v>
      </c>
      <c r="J170" s="114"/>
      <c r="K170" s="162">
        <v>1</v>
      </c>
      <c r="L170" s="150">
        <v>0.8</v>
      </c>
      <c r="M170" s="80" t="s">
        <v>2050</v>
      </c>
    </row>
    <row r="171" spans="1:13" s="74" customFormat="1" ht="15" customHeight="1">
      <c r="A171" s="76" t="s">
        <v>867</v>
      </c>
      <c r="B171" s="118" t="s">
        <v>173</v>
      </c>
      <c r="C171" s="112"/>
      <c r="D171" s="157">
        <v>2.2999000000000001</v>
      </c>
      <c r="E171" s="155">
        <v>2.38</v>
      </c>
      <c r="F171" s="148">
        <f t="shared" si="3"/>
        <v>0</v>
      </c>
      <c r="G171" s="116">
        <v>49291.12</v>
      </c>
      <c r="H171" s="114"/>
      <c r="I171" s="80" t="s">
        <v>660</v>
      </c>
      <c r="J171" s="114"/>
      <c r="K171" s="162">
        <v>1</v>
      </c>
      <c r="L171" s="150">
        <v>0.8</v>
      </c>
      <c r="M171" s="80" t="s">
        <v>2050</v>
      </c>
    </row>
    <row r="172" spans="1:13" ht="15" customHeight="1">
      <c r="A172" s="76" t="s">
        <v>868</v>
      </c>
      <c r="B172" s="118" t="s">
        <v>173</v>
      </c>
      <c r="C172" s="112"/>
      <c r="D172" s="157">
        <v>2.4453</v>
      </c>
      <c r="E172" s="155">
        <v>4.43</v>
      </c>
      <c r="F172" s="148">
        <f t="shared" si="3"/>
        <v>0</v>
      </c>
      <c r="G172" s="116">
        <v>49291.12</v>
      </c>
      <c r="H172" s="114"/>
      <c r="I172" s="80" t="s">
        <v>660</v>
      </c>
      <c r="J172" s="114"/>
      <c r="K172" s="162">
        <v>1</v>
      </c>
      <c r="L172" s="150">
        <v>0.8</v>
      </c>
      <c r="M172" s="80" t="s">
        <v>2050</v>
      </c>
    </row>
    <row r="173" spans="1:13" ht="15" customHeight="1">
      <c r="A173" s="76" t="s">
        <v>869</v>
      </c>
      <c r="B173" s="118" t="s">
        <v>173</v>
      </c>
      <c r="C173" s="112"/>
      <c r="D173" s="157">
        <v>4.0499000000000001</v>
      </c>
      <c r="E173" s="155">
        <v>10.9</v>
      </c>
      <c r="F173" s="148">
        <f t="shared" si="3"/>
        <v>0</v>
      </c>
      <c r="G173" s="116">
        <v>75231.289999999994</v>
      </c>
      <c r="H173" s="114"/>
      <c r="I173" s="80" t="s">
        <v>660</v>
      </c>
      <c r="J173" s="114"/>
      <c r="K173" s="162">
        <v>1</v>
      </c>
      <c r="L173" s="150">
        <v>0.8</v>
      </c>
      <c r="M173" s="80" t="s">
        <v>2050</v>
      </c>
    </row>
    <row r="174" spans="1:13" ht="15" customHeight="1">
      <c r="A174" s="76" t="s">
        <v>870</v>
      </c>
      <c r="B174" s="118" t="s">
        <v>173</v>
      </c>
      <c r="C174" s="112"/>
      <c r="D174" s="157">
        <v>8.0584000000000007</v>
      </c>
      <c r="E174" s="155">
        <v>18.100000000000001</v>
      </c>
      <c r="F174" s="148">
        <f t="shared" si="3"/>
        <v>0</v>
      </c>
      <c r="G174" s="116">
        <v>178826.63</v>
      </c>
      <c r="H174" s="114"/>
      <c r="I174" s="80" t="s">
        <v>660</v>
      </c>
      <c r="J174" s="114"/>
      <c r="K174" s="162">
        <v>1</v>
      </c>
      <c r="L174" s="150">
        <v>0.8</v>
      </c>
      <c r="M174" s="80" t="s">
        <v>2050</v>
      </c>
    </row>
    <row r="175" spans="1:13" s="74" customFormat="1" ht="15" customHeight="1">
      <c r="A175" s="76" t="s">
        <v>871</v>
      </c>
      <c r="B175" s="118" t="s">
        <v>174</v>
      </c>
      <c r="C175" s="112"/>
      <c r="D175" s="157">
        <v>1.9113</v>
      </c>
      <c r="E175" s="155">
        <v>1.75</v>
      </c>
      <c r="F175" s="148">
        <f t="shared" si="3"/>
        <v>0</v>
      </c>
      <c r="G175" s="116">
        <v>40231.629999999997</v>
      </c>
      <c r="H175" s="114"/>
      <c r="I175" s="80" t="s">
        <v>659</v>
      </c>
      <c r="J175" s="114"/>
      <c r="K175" s="162">
        <v>1</v>
      </c>
      <c r="L175" s="150">
        <v>0.8</v>
      </c>
      <c r="M175" s="80" t="s">
        <v>2050</v>
      </c>
    </row>
    <row r="176" spans="1:13" ht="15" customHeight="1">
      <c r="A176" s="76" t="s">
        <v>872</v>
      </c>
      <c r="B176" s="118" t="s">
        <v>174</v>
      </c>
      <c r="C176" s="112"/>
      <c r="D176" s="157">
        <v>2.2909999999999999</v>
      </c>
      <c r="E176" s="155">
        <v>2.2999999999999998</v>
      </c>
      <c r="F176" s="148">
        <f t="shared" si="3"/>
        <v>0</v>
      </c>
      <c r="G176" s="116">
        <v>50473.59</v>
      </c>
      <c r="H176" s="114"/>
      <c r="I176" s="80" t="s">
        <v>659</v>
      </c>
      <c r="J176" s="114"/>
      <c r="K176" s="162">
        <v>1</v>
      </c>
      <c r="L176" s="150">
        <v>0.8</v>
      </c>
      <c r="M176" s="80" t="s">
        <v>2050</v>
      </c>
    </row>
    <row r="177" spans="1:13" ht="15" customHeight="1">
      <c r="A177" s="76" t="s">
        <v>873</v>
      </c>
      <c r="B177" s="118" t="s">
        <v>174</v>
      </c>
      <c r="C177" s="112"/>
      <c r="D177" s="157">
        <v>3.9251</v>
      </c>
      <c r="E177" s="155">
        <v>4.57</v>
      </c>
      <c r="F177" s="148">
        <f t="shared" si="3"/>
        <v>0</v>
      </c>
      <c r="G177" s="116">
        <v>85889.41</v>
      </c>
      <c r="H177" s="114"/>
      <c r="I177" s="80" t="s">
        <v>659</v>
      </c>
      <c r="J177" s="114"/>
      <c r="K177" s="162">
        <v>1</v>
      </c>
      <c r="L177" s="150">
        <v>0.8</v>
      </c>
      <c r="M177" s="80" t="s">
        <v>2050</v>
      </c>
    </row>
    <row r="178" spans="1:13" ht="15" customHeight="1">
      <c r="A178" s="76" t="s">
        <v>874</v>
      </c>
      <c r="B178" s="118" t="s">
        <v>174</v>
      </c>
      <c r="C178" s="112"/>
      <c r="D178" s="157">
        <v>5.8638000000000003</v>
      </c>
      <c r="E178" s="155">
        <v>12.26</v>
      </c>
      <c r="F178" s="148">
        <f t="shared" si="3"/>
        <v>0</v>
      </c>
      <c r="G178" s="116">
        <v>130253.5</v>
      </c>
      <c r="H178" s="114"/>
      <c r="I178" s="80" t="s">
        <v>659</v>
      </c>
      <c r="J178" s="114"/>
      <c r="K178" s="162">
        <v>1</v>
      </c>
      <c r="L178" s="150">
        <v>0.8</v>
      </c>
      <c r="M178" s="80" t="s">
        <v>2050</v>
      </c>
    </row>
    <row r="179" spans="1:13" s="74" customFormat="1" ht="15" customHeight="1">
      <c r="A179" s="76" t="s">
        <v>875</v>
      </c>
      <c r="B179" s="118" t="s">
        <v>175</v>
      </c>
      <c r="C179" s="112"/>
      <c r="D179" s="157">
        <v>1.0803</v>
      </c>
      <c r="E179" s="155">
        <v>1.33</v>
      </c>
      <c r="F179" s="148">
        <f t="shared" si="3"/>
        <v>0</v>
      </c>
      <c r="G179" s="116">
        <v>30000</v>
      </c>
      <c r="H179" s="114"/>
      <c r="I179" s="80" t="s">
        <v>660</v>
      </c>
      <c r="J179" s="114"/>
      <c r="K179" s="162">
        <v>1</v>
      </c>
      <c r="L179" s="150">
        <v>0.8</v>
      </c>
      <c r="M179" s="80" t="s">
        <v>2050</v>
      </c>
    </row>
    <row r="180" spans="1:13" ht="15" customHeight="1">
      <c r="A180" s="76" t="s">
        <v>876</v>
      </c>
      <c r="B180" s="118" t="s">
        <v>175</v>
      </c>
      <c r="C180" s="112"/>
      <c r="D180" s="157">
        <v>1.2336</v>
      </c>
      <c r="E180" s="155">
        <v>1.73</v>
      </c>
      <c r="F180" s="148">
        <f t="shared" si="3"/>
        <v>0</v>
      </c>
      <c r="G180" s="116">
        <v>30000</v>
      </c>
      <c r="H180" s="114"/>
      <c r="I180" s="80" t="s">
        <v>660</v>
      </c>
      <c r="J180" s="114"/>
      <c r="K180" s="162">
        <v>1</v>
      </c>
      <c r="L180" s="150">
        <v>0.8</v>
      </c>
      <c r="M180" s="80" t="s">
        <v>2050</v>
      </c>
    </row>
    <row r="181" spans="1:13" ht="15" customHeight="1">
      <c r="A181" s="76" t="s">
        <v>877</v>
      </c>
      <c r="B181" s="118" t="s">
        <v>175</v>
      </c>
      <c r="C181" s="112"/>
      <c r="D181" s="157">
        <v>1.5873999999999999</v>
      </c>
      <c r="E181" s="155">
        <v>2.2799999999999998</v>
      </c>
      <c r="F181" s="148">
        <f t="shared" si="3"/>
        <v>0</v>
      </c>
      <c r="G181" s="116">
        <v>35602.339999999997</v>
      </c>
      <c r="H181" s="114"/>
      <c r="I181" s="80" t="s">
        <v>660</v>
      </c>
      <c r="J181" s="114"/>
      <c r="K181" s="162">
        <v>1</v>
      </c>
      <c r="L181" s="150">
        <v>0.8</v>
      </c>
      <c r="M181" s="80" t="s">
        <v>2050</v>
      </c>
    </row>
    <row r="182" spans="1:13" ht="15" customHeight="1">
      <c r="A182" s="76" t="s">
        <v>878</v>
      </c>
      <c r="B182" s="118" t="s">
        <v>175</v>
      </c>
      <c r="C182" s="112"/>
      <c r="D182" s="157">
        <v>2.8706999999999998</v>
      </c>
      <c r="E182" s="155">
        <v>6.37</v>
      </c>
      <c r="F182" s="148">
        <f t="shared" si="3"/>
        <v>0</v>
      </c>
      <c r="G182" s="116">
        <v>64005.42</v>
      </c>
      <c r="H182" s="114"/>
      <c r="I182" s="80" t="s">
        <v>660</v>
      </c>
      <c r="J182" s="114"/>
      <c r="K182" s="162">
        <v>1</v>
      </c>
      <c r="L182" s="150">
        <v>0.8</v>
      </c>
      <c r="M182" s="80" t="s">
        <v>2050</v>
      </c>
    </row>
    <row r="183" spans="1:13" s="74" customFormat="1" ht="15" customHeight="1">
      <c r="A183" s="76" t="s">
        <v>879</v>
      </c>
      <c r="B183" s="118" t="s">
        <v>176</v>
      </c>
      <c r="C183" s="112"/>
      <c r="D183" s="157">
        <v>0.30590000000000001</v>
      </c>
      <c r="E183" s="155">
        <v>1.19</v>
      </c>
      <c r="F183" s="148">
        <f t="shared" si="3"/>
        <v>0</v>
      </c>
      <c r="G183" s="116">
        <v>30000</v>
      </c>
      <c r="H183" s="114"/>
      <c r="I183" s="80" t="s">
        <v>660</v>
      </c>
      <c r="J183" s="114"/>
      <c r="K183" s="162">
        <v>1</v>
      </c>
      <c r="L183" s="150">
        <v>0.8</v>
      </c>
      <c r="M183" s="80" t="s">
        <v>2050</v>
      </c>
    </row>
    <row r="184" spans="1:13" ht="15" customHeight="1">
      <c r="A184" s="76" t="s">
        <v>880</v>
      </c>
      <c r="B184" s="118" t="s">
        <v>176</v>
      </c>
      <c r="C184" s="112"/>
      <c r="D184" s="157">
        <v>1.4126000000000001</v>
      </c>
      <c r="E184" s="155">
        <v>2.46</v>
      </c>
      <c r="F184" s="148">
        <f t="shared" si="3"/>
        <v>0</v>
      </c>
      <c r="G184" s="116">
        <v>40363.54</v>
      </c>
      <c r="H184" s="114"/>
      <c r="I184" s="80" t="s">
        <v>660</v>
      </c>
      <c r="J184" s="114"/>
      <c r="K184" s="162">
        <v>1</v>
      </c>
      <c r="L184" s="150">
        <v>0.8</v>
      </c>
      <c r="M184" s="80" t="s">
        <v>2050</v>
      </c>
    </row>
    <row r="185" spans="1:13" ht="15" customHeight="1">
      <c r="A185" s="76" t="s">
        <v>881</v>
      </c>
      <c r="B185" s="118" t="s">
        <v>176</v>
      </c>
      <c r="C185" s="112"/>
      <c r="D185" s="157">
        <v>1.5980000000000001</v>
      </c>
      <c r="E185" s="155">
        <v>3.46</v>
      </c>
      <c r="F185" s="148">
        <f t="shared" si="3"/>
        <v>0</v>
      </c>
      <c r="G185" s="116">
        <v>40363.54</v>
      </c>
      <c r="H185" s="114"/>
      <c r="I185" s="80" t="s">
        <v>660</v>
      </c>
      <c r="J185" s="114"/>
      <c r="K185" s="162">
        <v>1</v>
      </c>
      <c r="L185" s="150">
        <v>0.8</v>
      </c>
      <c r="M185" s="80" t="s">
        <v>2050</v>
      </c>
    </row>
    <row r="186" spans="1:13" ht="15" customHeight="1">
      <c r="A186" s="76" t="s">
        <v>882</v>
      </c>
      <c r="B186" s="118" t="s">
        <v>176</v>
      </c>
      <c r="C186" s="112"/>
      <c r="D186" s="157">
        <v>2.7879999999999998</v>
      </c>
      <c r="E186" s="155">
        <v>7.19</v>
      </c>
      <c r="F186" s="148">
        <f t="shared" si="3"/>
        <v>0</v>
      </c>
      <c r="G186" s="116">
        <v>62174.9</v>
      </c>
      <c r="H186" s="114"/>
      <c r="I186" s="80" t="s">
        <v>660</v>
      </c>
      <c r="J186" s="114"/>
      <c r="K186" s="162">
        <v>1</v>
      </c>
      <c r="L186" s="150">
        <v>0.8</v>
      </c>
      <c r="M186" s="80" t="s">
        <v>2050</v>
      </c>
    </row>
    <row r="187" spans="1:13" s="74" customFormat="1" ht="15" customHeight="1">
      <c r="A187" s="76" t="s">
        <v>883</v>
      </c>
      <c r="B187" s="118" t="s">
        <v>661</v>
      </c>
      <c r="C187" s="112"/>
      <c r="D187" s="157">
        <v>0.72529999999999994</v>
      </c>
      <c r="E187" s="155">
        <v>2.66</v>
      </c>
      <c r="F187" s="148">
        <f t="shared" si="3"/>
        <v>0</v>
      </c>
      <c r="G187" s="116">
        <v>30000</v>
      </c>
      <c r="H187" s="114"/>
      <c r="I187" s="80" t="s">
        <v>660</v>
      </c>
      <c r="J187" s="114"/>
      <c r="K187" s="162">
        <v>1</v>
      </c>
      <c r="L187" s="150">
        <v>0.8</v>
      </c>
      <c r="M187" s="80" t="s">
        <v>2050</v>
      </c>
    </row>
    <row r="188" spans="1:13" ht="15" customHeight="1">
      <c r="A188" s="76" t="s">
        <v>884</v>
      </c>
      <c r="B188" s="118" t="s">
        <v>661</v>
      </c>
      <c r="C188" s="112"/>
      <c r="D188" s="157">
        <v>1.7866</v>
      </c>
      <c r="E188" s="155">
        <v>3.5</v>
      </c>
      <c r="F188" s="148">
        <f t="shared" si="3"/>
        <v>0</v>
      </c>
      <c r="G188" s="116">
        <v>39737.56</v>
      </c>
      <c r="H188" s="114"/>
      <c r="I188" s="80" t="s">
        <v>660</v>
      </c>
      <c r="J188" s="114"/>
      <c r="K188" s="162">
        <v>1</v>
      </c>
      <c r="L188" s="150">
        <v>0.8</v>
      </c>
      <c r="M188" s="80" t="s">
        <v>2050</v>
      </c>
    </row>
    <row r="189" spans="1:13" ht="15" customHeight="1">
      <c r="A189" s="76" t="s">
        <v>885</v>
      </c>
      <c r="B189" s="118" t="s">
        <v>661</v>
      </c>
      <c r="C189" s="112"/>
      <c r="D189" s="157">
        <v>2.6876000000000002</v>
      </c>
      <c r="E189" s="155">
        <v>5.95</v>
      </c>
      <c r="F189" s="148">
        <f t="shared" si="3"/>
        <v>0</v>
      </c>
      <c r="G189" s="116">
        <v>70932.009999999995</v>
      </c>
      <c r="H189" s="114"/>
      <c r="I189" s="80" t="s">
        <v>660</v>
      </c>
      <c r="J189" s="114"/>
      <c r="K189" s="162">
        <v>1</v>
      </c>
      <c r="L189" s="150">
        <v>0.8</v>
      </c>
      <c r="M189" s="80" t="s">
        <v>2050</v>
      </c>
    </row>
    <row r="190" spans="1:13" ht="15" customHeight="1">
      <c r="A190" s="76" t="s">
        <v>886</v>
      </c>
      <c r="B190" s="118" t="s">
        <v>661</v>
      </c>
      <c r="C190" s="112"/>
      <c r="D190" s="157">
        <v>5.3560999999999996</v>
      </c>
      <c r="E190" s="155">
        <v>12.29</v>
      </c>
      <c r="F190" s="148">
        <f t="shared" si="3"/>
        <v>0</v>
      </c>
      <c r="G190" s="116">
        <v>158502.69</v>
      </c>
      <c r="H190" s="114"/>
      <c r="I190" s="80" t="s">
        <v>660</v>
      </c>
      <c r="J190" s="114"/>
      <c r="K190" s="162">
        <v>1</v>
      </c>
      <c r="L190" s="150">
        <v>0.8</v>
      </c>
      <c r="M190" s="80" t="s">
        <v>2050</v>
      </c>
    </row>
    <row r="191" spans="1:13" s="74" customFormat="1" ht="15" customHeight="1">
      <c r="A191" s="76" t="s">
        <v>887</v>
      </c>
      <c r="B191" s="118" t="s">
        <v>177</v>
      </c>
      <c r="C191" s="112"/>
      <c r="D191" s="157">
        <v>1.1148</v>
      </c>
      <c r="E191" s="155">
        <v>2.2599999999999998</v>
      </c>
      <c r="F191" s="148">
        <f t="shared" si="3"/>
        <v>0</v>
      </c>
      <c r="G191" s="116">
        <v>30021.39</v>
      </c>
      <c r="H191" s="114"/>
      <c r="I191" s="80" t="s">
        <v>656</v>
      </c>
      <c r="J191" s="114"/>
      <c r="K191" s="162">
        <v>1</v>
      </c>
      <c r="L191" s="150">
        <v>0.8</v>
      </c>
      <c r="M191" s="80" t="s">
        <v>2050</v>
      </c>
    </row>
    <row r="192" spans="1:13" ht="15" customHeight="1">
      <c r="A192" s="76" t="s">
        <v>888</v>
      </c>
      <c r="B192" s="118" t="s">
        <v>177</v>
      </c>
      <c r="C192" s="112"/>
      <c r="D192" s="157">
        <v>1.1148</v>
      </c>
      <c r="E192" s="155">
        <v>2.87</v>
      </c>
      <c r="F192" s="148">
        <f t="shared" si="3"/>
        <v>0</v>
      </c>
      <c r="G192" s="116">
        <v>30021.39</v>
      </c>
      <c r="H192" s="114"/>
      <c r="I192" s="80" t="s">
        <v>656</v>
      </c>
      <c r="J192" s="114"/>
      <c r="K192" s="162">
        <v>1</v>
      </c>
      <c r="L192" s="150">
        <v>0.8</v>
      </c>
      <c r="M192" s="80" t="s">
        <v>2050</v>
      </c>
    </row>
    <row r="193" spans="1:13" ht="15" customHeight="1">
      <c r="A193" s="76" t="s">
        <v>889</v>
      </c>
      <c r="B193" s="118" t="s">
        <v>177</v>
      </c>
      <c r="C193" s="112"/>
      <c r="D193" s="157">
        <v>1.8038000000000001</v>
      </c>
      <c r="E193" s="155">
        <v>6.01</v>
      </c>
      <c r="F193" s="148">
        <f t="shared" si="3"/>
        <v>0</v>
      </c>
      <c r="G193" s="116">
        <v>42601.88</v>
      </c>
      <c r="H193" s="114"/>
      <c r="I193" s="80" t="s">
        <v>656</v>
      </c>
      <c r="J193" s="114"/>
      <c r="K193" s="162">
        <v>1</v>
      </c>
      <c r="L193" s="150">
        <v>0.8</v>
      </c>
      <c r="M193" s="80" t="s">
        <v>2050</v>
      </c>
    </row>
    <row r="194" spans="1:13" ht="15" customHeight="1">
      <c r="A194" s="76" t="s">
        <v>890</v>
      </c>
      <c r="B194" s="118" t="s">
        <v>177</v>
      </c>
      <c r="C194" s="112"/>
      <c r="D194" s="157">
        <v>2.7332000000000001</v>
      </c>
      <c r="E194" s="155">
        <v>6.42</v>
      </c>
      <c r="F194" s="148">
        <f t="shared" si="3"/>
        <v>0</v>
      </c>
      <c r="G194" s="116">
        <v>65683.570000000007</v>
      </c>
      <c r="H194" s="114"/>
      <c r="I194" s="80" t="s">
        <v>656</v>
      </c>
      <c r="J194" s="114"/>
      <c r="K194" s="162">
        <v>1</v>
      </c>
      <c r="L194" s="150">
        <v>0.8</v>
      </c>
      <c r="M194" s="80" t="s">
        <v>2050</v>
      </c>
    </row>
    <row r="195" spans="1:13" s="74" customFormat="1" ht="15" customHeight="1">
      <c r="A195" s="76" t="s">
        <v>891</v>
      </c>
      <c r="B195" s="118" t="s">
        <v>178</v>
      </c>
      <c r="C195" s="112"/>
      <c r="D195" s="157">
        <v>0.5161</v>
      </c>
      <c r="E195" s="155">
        <v>1.95</v>
      </c>
      <c r="F195" s="148">
        <f t="shared" si="3"/>
        <v>0</v>
      </c>
      <c r="G195" s="116">
        <v>30000</v>
      </c>
      <c r="H195" s="114"/>
      <c r="I195" s="80" t="s">
        <v>660</v>
      </c>
      <c r="J195" s="114"/>
      <c r="K195" s="162">
        <v>1</v>
      </c>
      <c r="L195" s="150">
        <v>0.8</v>
      </c>
      <c r="M195" s="80" t="s">
        <v>2050</v>
      </c>
    </row>
    <row r="196" spans="1:13" ht="15" customHeight="1">
      <c r="A196" s="76" t="s">
        <v>892</v>
      </c>
      <c r="B196" s="118" t="s">
        <v>178</v>
      </c>
      <c r="C196" s="112"/>
      <c r="D196" s="157">
        <v>0.5161</v>
      </c>
      <c r="E196" s="155">
        <v>1.95</v>
      </c>
      <c r="F196" s="148">
        <f t="shared" si="3"/>
        <v>0</v>
      </c>
      <c r="G196" s="116">
        <v>30000</v>
      </c>
      <c r="H196" s="114"/>
      <c r="I196" s="80" t="s">
        <v>660</v>
      </c>
      <c r="J196" s="114"/>
      <c r="K196" s="162">
        <v>1</v>
      </c>
      <c r="L196" s="150">
        <v>0.8</v>
      </c>
      <c r="M196" s="80" t="s">
        <v>2050</v>
      </c>
    </row>
    <row r="197" spans="1:13" ht="15" customHeight="1">
      <c r="A197" s="76" t="s">
        <v>893</v>
      </c>
      <c r="B197" s="118" t="s">
        <v>178</v>
      </c>
      <c r="C197" s="112"/>
      <c r="D197" s="157">
        <v>0.95</v>
      </c>
      <c r="E197" s="155">
        <v>2.52</v>
      </c>
      <c r="F197" s="148">
        <f t="shared" si="3"/>
        <v>0</v>
      </c>
      <c r="G197" s="116">
        <v>30000</v>
      </c>
      <c r="H197" s="114"/>
      <c r="I197" s="80" t="s">
        <v>660</v>
      </c>
      <c r="J197" s="114"/>
      <c r="K197" s="162">
        <v>1</v>
      </c>
      <c r="L197" s="150">
        <v>0.8</v>
      </c>
      <c r="M197" s="80" t="s">
        <v>2050</v>
      </c>
    </row>
    <row r="198" spans="1:13" ht="15" customHeight="1">
      <c r="A198" s="76" t="s">
        <v>894</v>
      </c>
      <c r="B198" s="118" t="s">
        <v>178</v>
      </c>
      <c r="C198" s="112"/>
      <c r="D198" s="157">
        <v>1.8332999999999999</v>
      </c>
      <c r="E198" s="155">
        <v>6.12</v>
      </c>
      <c r="F198" s="148">
        <f t="shared" si="3"/>
        <v>0</v>
      </c>
      <c r="G198" s="116">
        <v>41045.19</v>
      </c>
      <c r="H198" s="114"/>
      <c r="I198" s="80" t="s">
        <v>660</v>
      </c>
      <c r="J198" s="114"/>
      <c r="K198" s="162">
        <v>1</v>
      </c>
      <c r="L198" s="150">
        <v>0.8</v>
      </c>
      <c r="M198" s="80" t="s">
        <v>2050</v>
      </c>
    </row>
    <row r="199" spans="1:13" s="74" customFormat="1" ht="15" customHeight="1">
      <c r="A199" s="76" t="s">
        <v>895</v>
      </c>
      <c r="B199" s="118" t="s">
        <v>57</v>
      </c>
      <c r="C199" s="112"/>
      <c r="D199" s="157">
        <v>0.33539999999999998</v>
      </c>
      <c r="E199" s="155">
        <v>1.48</v>
      </c>
      <c r="F199" s="148">
        <f t="shared" si="3"/>
        <v>0</v>
      </c>
      <c r="G199" s="116">
        <v>30000</v>
      </c>
      <c r="H199" s="114"/>
      <c r="I199" s="80" t="s">
        <v>2111</v>
      </c>
      <c r="J199" s="114"/>
      <c r="K199" s="80">
        <v>1.31</v>
      </c>
      <c r="L199" s="150">
        <v>0.8</v>
      </c>
      <c r="M199" s="80" t="s">
        <v>2050</v>
      </c>
    </row>
    <row r="200" spans="1:13" ht="15" customHeight="1">
      <c r="A200" s="76" t="s">
        <v>896</v>
      </c>
      <c r="B200" s="118" t="s">
        <v>57</v>
      </c>
      <c r="C200" s="112"/>
      <c r="D200" s="157">
        <v>0.53539999999999999</v>
      </c>
      <c r="E200" s="155">
        <v>2.08</v>
      </c>
      <c r="F200" s="148">
        <f t="shared" si="3"/>
        <v>0</v>
      </c>
      <c r="G200" s="116">
        <v>30000</v>
      </c>
      <c r="H200" s="114"/>
      <c r="I200" s="80" t="s">
        <v>2111</v>
      </c>
      <c r="J200" s="114"/>
      <c r="K200" s="80">
        <v>1.31</v>
      </c>
      <c r="L200" s="150">
        <v>0.8</v>
      </c>
      <c r="M200" s="80" t="s">
        <v>2050</v>
      </c>
    </row>
    <row r="201" spans="1:13" ht="15" customHeight="1">
      <c r="A201" s="76" t="s">
        <v>897</v>
      </c>
      <c r="B201" s="118" t="s">
        <v>57</v>
      </c>
      <c r="C201" s="112"/>
      <c r="D201" s="157">
        <v>0.99919999999999998</v>
      </c>
      <c r="E201" s="155">
        <v>2.95</v>
      </c>
      <c r="F201" s="148">
        <f t="shared" si="3"/>
        <v>0</v>
      </c>
      <c r="G201" s="116">
        <v>42399.07</v>
      </c>
      <c r="H201" s="114"/>
      <c r="I201" s="80" t="s">
        <v>2111</v>
      </c>
      <c r="J201" s="114"/>
      <c r="K201" s="80">
        <v>1.31</v>
      </c>
      <c r="L201" s="150">
        <v>0.8</v>
      </c>
      <c r="M201" s="80" t="s">
        <v>2050</v>
      </c>
    </row>
    <row r="202" spans="1:13" ht="15" customHeight="1">
      <c r="A202" s="76" t="s">
        <v>898</v>
      </c>
      <c r="B202" s="118" t="s">
        <v>57</v>
      </c>
      <c r="C202" s="112"/>
      <c r="D202" s="157">
        <v>1.8405</v>
      </c>
      <c r="E202" s="155">
        <v>5.86</v>
      </c>
      <c r="F202" s="148">
        <f t="shared" si="3"/>
        <v>0</v>
      </c>
      <c r="G202" s="116">
        <v>42399.07</v>
      </c>
      <c r="H202" s="114"/>
      <c r="I202" s="80" t="s">
        <v>2111</v>
      </c>
      <c r="J202" s="114"/>
      <c r="K202" s="80">
        <v>1.31</v>
      </c>
      <c r="L202" s="150">
        <v>0.8</v>
      </c>
      <c r="M202" s="80" t="s">
        <v>2050</v>
      </c>
    </row>
    <row r="203" spans="1:13" s="74" customFormat="1" ht="15" customHeight="1">
      <c r="A203" s="76" t="s">
        <v>899</v>
      </c>
      <c r="B203" s="118" t="s">
        <v>58</v>
      </c>
      <c r="C203" s="112"/>
      <c r="D203" s="157">
        <v>0.40450000000000003</v>
      </c>
      <c r="E203" s="155">
        <v>1.76</v>
      </c>
      <c r="F203" s="148">
        <f t="shared" si="3"/>
        <v>0</v>
      </c>
      <c r="G203" s="116">
        <v>30000</v>
      </c>
      <c r="H203" s="114"/>
      <c r="I203" s="80" t="s">
        <v>662</v>
      </c>
      <c r="J203" s="114"/>
      <c r="K203" s="162">
        <v>1</v>
      </c>
      <c r="L203" s="150">
        <v>0.8</v>
      </c>
      <c r="M203" s="80" t="s">
        <v>2050</v>
      </c>
    </row>
    <row r="204" spans="1:13" ht="15" customHeight="1">
      <c r="A204" s="76" t="s">
        <v>900</v>
      </c>
      <c r="B204" s="118" t="s">
        <v>58</v>
      </c>
      <c r="C204" s="112"/>
      <c r="D204" s="157">
        <v>0.47620000000000001</v>
      </c>
      <c r="E204" s="155">
        <v>2.04</v>
      </c>
      <c r="F204" s="148">
        <f t="shared" si="3"/>
        <v>0</v>
      </c>
      <c r="G204" s="116">
        <v>30000</v>
      </c>
      <c r="H204" s="114"/>
      <c r="I204" s="80" t="s">
        <v>662</v>
      </c>
      <c r="J204" s="114"/>
      <c r="K204" s="162">
        <v>1</v>
      </c>
      <c r="L204" s="150">
        <v>0.8</v>
      </c>
      <c r="M204" s="80" t="s">
        <v>2050</v>
      </c>
    </row>
    <row r="205" spans="1:13" ht="15" customHeight="1">
      <c r="A205" s="76" t="s">
        <v>901</v>
      </c>
      <c r="B205" s="118" t="s">
        <v>58</v>
      </c>
      <c r="C205" s="112"/>
      <c r="D205" s="157">
        <v>1.2899</v>
      </c>
      <c r="E205" s="155">
        <v>3.79</v>
      </c>
      <c r="F205" s="148">
        <f t="shared" si="3"/>
        <v>0</v>
      </c>
      <c r="G205" s="116">
        <v>32535.95</v>
      </c>
      <c r="H205" s="114"/>
      <c r="I205" s="80" t="s">
        <v>662</v>
      </c>
      <c r="J205" s="114"/>
      <c r="K205" s="162">
        <v>1</v>
      </c>
      <c r="L205" s="150">
        <v>0.8</v>
      </c>
      <c r="M205" s="80" t="s">
        <v>2050</v>
      </c>
    </row>
    <row r="206" spans="1:13" ht="15" customHeight="1">
      <c r="A206" s="76" t="s">
        <v>902</v>
      </c>
      <c r="B206" s="118" t="s">
        <v>58</v>
      </c>
      <c r="C206" s="112"/>
      <c r="D206" s="157">
        <v>2.367</v>
      </c>
      <c r="E206" s="155">
        <v>7.65</v>
      </c>
      <c r="F206" s="148">
        <f t="shared" si="3"/>
        <v>0</v>
      </c>
      <c r="G206" s="116">
        <v>52856.17</v>
      </c>
      <c r="H206" s="114"/>
      <c r="I206" s="80" t="s">
        <v>662</v>
      </c>
      <c r="J206" s="114"/>
      <c r="K206" s="162">
        <v>1</v>
      </c>
      <c r="L206" s="150">
        <v>0.8</v>
      </c>
      <c r="M206" s="80" t="s">
        <v>2050</v>
      </c>
    </row>
    <row r="207" spans="1:13" s="74" customFormat="1" ht="15" customHeight="1">
      <c r="A207" s="76" t="s">
        <v>903</v>
      </c>
      <c r="B207" s="118" t="s">
        <v>179</v>
      </c>
      <c r="C207" s="112"/>
      <c r="D207" s="157">
        <v>0.77600000000000002</v>
      </c>
      <c r="E207" s="155">
        <v>2</v>
      </c>
      <c r="F207" s="148">
        <f t="shared" si="3"/>
        <v>0</v>
      </c>
      <c r="G207" s="116">
        <v>30327.63</v>
      </c>
      <c r="H207" s="114"/>
      <c r="I207" s="80" t="s">
        <v>660</v>
      </c>
      <c r="J207" s="114"/>
      <c r="K207" s="162">
        <v>1</v>
      </c>
      <c r="L207" s="150">
        <v>0.8</v>
      </c>
      <c r="M207" s="80" t="s">
        <v>2050</v>
      </c>
    </row>
    <row r="208" spans="1:13" ht="15" customHeight="1">
      <c r="A208" s="76" t="s">
        <v>904</v>
      </c>
      <c r="B208" s="118" t="s">
        <v>179</v>
      </c>
      <c r="C208" s="112"/>
      <c r="D208" s="157">
        <v>0.77600000000000002</v>
      </c>
      <c r="E208" s="155">
        <v>2.2999999999999998</v>
      </c>
      <c r="F208" s="148">
        <f t="shared" si="3"/>
        <v>0</v>
      </c>
      <c r="G208" s="116">
        <v>30327.63</v>
      </c>
      <c r="H208" s="114"/>
      <c r="I208" s="80" t="s">
        <v>660</v>
      </c>
      <c r="J208" s="114"/>
      <c r="K208" s="162">
        <v>1</v>
      </c>
      <c r="L208" s="150">
        <v>0.8</v>
      </c>
      <c r="M208" s="80" t="s">
        <v>2050</v>
      </c>
    </row>
    <row r="209" spans="1:13" ht="15" customHeight="1">
      <c r="A209" s="76" t="s">
        <v>905</v>
      </c>
      <c r="B209" s="118" t="s">
        <v>179</v>
      </c>
      <c r="C209" s="112"/>
      <c r="D209" s="157">
        <v>1.4964999999999999</v>
      </c>
      <c r="E209" s="155">
        <v>3.57</v>
      </c>
      <c r="F209" s="148">
        <f t="shared" si="3"/>
        <v>0</v>
      </c>
      <c r="G209" s="116">
        <v>48824.18</v>
      </c>
      <c r="H209" s="114"/>
      <c r="I209" s="80" t="s">
        <v>660</v>
      </c>
      <c r="J209" s="114"/>
      <c r="K209" s="162">
        <v>1</v>
      </c>
      <c r="L209" s="150">
        <v>0.8</v>
      </c>
      <c r="M209" s="80" t="s">
        <v>2050</v>
      </c>
    </row>
    <row r="210" spans="1:13" ht="15" customHeight="1">
      <c r="A210" s="76" t="s">
        <v>906</v>
      </c>
      <c r="B210" s="118" t="s">
        <v>179</v>
      </c>
      <c r="C210" s="112"/>
      <c r="D210" s="157">
        <v>2.2153</v>
      </c>
      <c r="E210" s="155">
        <v>5.75</v>
      </c>
      <c r="F210" s="148">
        <f t="shared" si="3"/>
        <v>0</v>
      </c>
      <c r="G210" s="116">
        <v>54291.08</v>
      </c>
      <c r="H210" s="114"/>
      <c r="I210" s="80" t="s">
        <v>660</v>
      </c>
      <c r="J210" s="114"/>
      <c r="K210" s="162">
        <v>1</v>
      </c>
      <c r="L210" s="150">
        <v>0.8</v>
      </c>
      <c r="M210" s="80" t="s">
        <v>2050</v>
      </c>
    </row>
    <row r="211" spans="1:13" s="74" customFormat="1" ht="15" customHeight="1">
      <c r="A211" s="76" t="s">
        <v>907</v>
      </c>
      <c r="B211" s="118" t="s">
        <v>180</v>
      </c>
      <c r="C211" s="112"/>
      <c r="D211" s="157">
        <v>2.3873000000000002</v>
      </c>
      <c r="E211" s="155">
        <v>2.94</v>
      </c>
      <c r="F211" s="148">
        <f t="shared" si="3"/>
        <v>0</v>
      </c>
      <c r="G211" s="116">
        <v>44567.199999999997</v>
      </c>
      <c r="H211" s="114"/>
      <c r="I211" s="80" t="s">
        <v>663</v>
      </c>
      <c r="J211" s="114"/>
      <c r="K211" s="162">
        <v>1</v>
      </c>
      <c r="L211" s="150">
        <v>0.8</v>
      </c>
      <c r="M211" s="80" t="s">
        <v>2050</v>
      </c>
    </row>
    <row r="212" spans="1:13" ht="15" customHeight="1">
      <c r="A212" s="76" t="s">
        <v>908</v>
      </c>
      <c r="B212" s="118" t="s">
        <v>180</v>
      </c>
      <c r="C212" s="112"/>
      <c r="D212" s="157">
        <v>2.7564000000000002</v>
      </c>
      <c r="E212" s="155">
        <v>5.34</v>
      </c>
      <c r="F212" s="148">
        <f t="shared" si="3"/>
        <v>0</v>
      </c>
      <c r="G212" s="116">
        <v>57300.78</v>
      </c>
      <c r="H212" s="114"/>
      <c r="I212" s="80" t="s">
        <v>663</v>
      </c>
      <c r="J212" s="114"/>
      <c r="K212" s="162">
        <v>1</v>
      </c>
      <c r="L212" s="150">
        <v>0.8</v>
      </c>
      <c r="M212" s="80" t="s">
        <v>2050</v>
      </c>
    </row>
    <row r="213" spans="1:13" ht="15" customHeight="1">
      <c r="A213" s="76" t="s">
        <v>909</v>
      </c>
      <c r="B213" s="118" t="s">
        <v>180</v>
      </c>
      <c r="C213" s="112"/>
      <c r="D213" s="157">
        <v>4.3449</v>
      </c>
      <c r="E213" s="155">
        <v>7.88</v>
      </c>
      <c r="F213" s="148">
        <f t="shared" si="3"/>
        <v>0</v>
      </c>
      <c r="G213" s="116">
        <v>103776.69</v>
      </c>
      <c r="H213" s="114"/>
      <c r="I213" s="80" t="s">
        <v>663</v>
      </c>
      <c r="J213" s="114"/>
      <c r="K213" s="162">
        <v>1</v>
      </c>
      <c r="L213" s="150">
        <v>0.8</v>
      </c>
      <c r="M213" s="80" t="s">
        <v>2050</v>
      </c>
    </row>
    <row r="214" spans="1:13" ht="15" customHeight="1">
      <c r="A214" s="76" t="s">
        <v>910</v>
      </c>
      <c r="B214" s="118" t="s">
        <v>180</v>
      </c>
      <c r="C214" s="112"/>
      <c r="D214" s="157">
        <v>6.6748000000000003</v>
      </c>
      <c r="E214" s="155">
        <v>11.91</v>
      </c>
      <c r="F214" s="148">
        <f t="shared" si="3"/>
        <v>0</v>
      </c>
      <c r="G214" s="116">
        <v>128277.4</v>
      </c>
      <c r="H214" s="114"/>
      <c r="I214" s="80" t="s">
        <v>663</v>
      </c>
      <c r="J214" s="114"/>
      <c r="K214" s="162">
        <v>1</v>
      </c>
      <c r="L214" s="150">
        <v>0.8</v>
      </c>
      <c r="M214" s="80" t="s">
        <v>2050</v>
      </c>
    </row>
    <row r="215" spans="1:13" s="74" customFormat="1" ht="15" customHeight="1">
      <c r="A215" s="76" t="s">
        <v>911</v>
      </c>
      <c r="B215" s="118" t="s">
        <v>181</v>
      </c>
      <c r="C215" s="112"/>
      <c r="D215" s="157">
        <v>1.1715</v>
      </c>
      <c r="E215" s="155">
        <v>2.54</v>
      </c>
      <c r="F215" s="148">
        <f t="shared" si="3"/>
        <v>0</v>
      </c>
      <c r="G215" s="116">
        <v>30000</v>
      </c>
      <c r="H215" s="114"/>
      <c r="I215" s="80" t="s">
        <v>663</v>
      </c>
      <c r="J215" s="114"/>
      <c r="K215" s="162">
        <v>1</v>
      </c>
      <c r="L215" s="150">
        <v>0.8</v>
      </c>
      <c r="M215" s="80" t="s">
        <v>2050</v>
      </c>
    </row>
    <row r="216" spans="1:13" ht="15" customHeight="1">
      <c r="A216" s="76" t="s">
        <v>912</v>
      </c>
      <c r="B216" s="118" t="s">
        <v>181</v>
      </c>
      <c r="C216" s="112"/>
      <c r="D216" s="157">
        <v>2.5005000000000002</v>
      </c>
      <c r="E216" s="155">
        <v>5.69</v>
      </c>
      <c r="F216" s="148">
        <f t="shared" si="3"/>
        <v>0</v>
      </c>
      <c r="G216" s="116">
        <v>60342.34</v>
      </c>
      <c r="H216" s="114"/>
      <c r="I216" s="80" t="s">
        <v>663</v>
      </c>
      <c r="J216" s="114"/>
      <c r="K216" s="162">
        <v>1</v>
      </c>
      <c r="L216" s="150">
        <v>0.8</v>
      </c>
      <c r="M216" s="80" t="s">
        <v>2050</v>
      </c>
    </row>
    <row r="217" spans="1:13" ht="15" customHeight="1">
      <c r="A217" s="76" t="s">
        <v>913</v>
      </c>
      <c r="B217" s="118" t="s">
        <v>181</v>
      </c>
      <c r="C217" s="112"/>
      <c r="D217" s="157">
        <v>4.2081</v>
      </c>
      <c r="E217" s="155">
        <v>10.039999999999999</v>
      </c>
      <c r="F217" s="148">
        <f t="shared" si="3"/>
        <v>0</v>
      </c>
      <c r="G217" s="116">
        <v>125037.41</v>
      </c>
      <c r="H217" s="114"/>
      <c r="I217" s="80" t="s">
        <v>663</v>
      </c>
      <c r="J217" s="114"/>
      <c r="K217" s="162">
        <v>1</v>
      </c>
      <c r="L217" s="150">
        <v>0.8</v>
      </c>
      <c r="M217" s="80" t="s">
        <v>2050</v>
      </c>
    </row>
    <row r="218" spans="1:13" ht="15" customHeight="1">
      <c r="A218" s="76" t="s">
        <v>914</v>
      </c>
      <c r="B218" s="118" t="s">
        <v>181</v>
      </c>
      <c r="C218" s="112"/>
      <c r="D218" s="157">
        <v>6.2279999999999998</v>
      </c>
      <c r="E218" s="155">
        <v>11.1</v>
      </c>
      <c r="F218" s="148">
        <f t="shared" si="3"/>
        <v>0</v>
      </c>
      <c r="G218" s="116">
        <v>201941.42</v>
      </c>
      <c r="H218" s="114"/>
      <c r="I218" s="80" t="s">
        <v>663</v>
      </c>
      <c r="J218" s="114"/>
      <c r="K218" s="162">
        <v>1</v>
      </c>
      <c r="L218" s="150">
        <v>0.8</v>
      </c>
      <c r="M218" s="80" t="s">
        <v>2050</v>
      </c>
    </row>
    <row r="219" spans="1:13" s="74" customFormat="1" ht="15" customHeight="1">
      <c r="A219" s="76" t="s">
        <v>915</v>
      </c>
      <c r="B219" s="118" t="s">
        <v>182</v>
      </c>
      <c r="C219" s="112"/>
      <c r="D219" s="157">
        <v>3.5651000000000002</v>
      </c>
      <c r="E219" s="155">
        <v>8.5399999999999991</v>
      </c>
      <c r="F219" s="148">
        <f t="shared" si="3"/>
        <v>0</v>
      </c>
      <c r="G219" s="116">
        <v>55299.69</v>
      </c>
      <c r="H219" s="114"/>
      <c r="I219" s="80" t="s">
        <v>2111</v>
      </c>
      <c r="J219" s="114"/>
      <c r="K219" s="80">
        <v>1.31</v>
      </c>
      <c r="L219" s="150">
        <v>0.8</v>
      </c>
      <c r="M219" s="80" t="s">
        <v>2050</v>
      </c>
    </row>
    <row r="220" spans="1:13" ht="15" customHeight="1">
      <c r="A220" s="76" t="s">
        <v>916</v>
      </c>
      <c r="B220" s="118" t="s">
        <v>182</v>
      </c>
      <c r="C220" s="112"/>
      <c r="D220" s="157">
        <v>4.5685000000000002</v>
      </c>
      <c r="E220" s="155">
        <v>11.9</v>
      </c>
      <c r="F220" s="148">
        <f t="shared" si="3"/>
        <v>0</v>
      </c>
      <c r="G220" s="116">
        <v>112174.69</v>
      </c>
      <c r="H220" s="114"/>
      <c r="I220" s="80" t="s">
        <v>2111</v>
      </c>
      <c r="J220" s="114"/>
      <c r="K220" s="80">
        <v>1.31</v>
      </c>
      <c r="L220" s="150">
        <v>0.8</v>
      </c>
      <c r="M220" s="80" t="s">
        <v>2050</v>
      </c>
    </row>
    <row r="221" spans="1:13" ht="15" customHeight="1">
      <c r="A221" s="76" t="s">
        <v>917</v>
      </c>
      <c r="B221" s="118" t="s">
        <v>182</v>
      </c>
      <c r="C221" s="112"/>
      <c r="D221" s="157">
        <v>5.3689999999999998</v>
      </c>
      <c r="E221" s="155">
        <v>12.13</v>
      </c>
      <c r="F221" s="148">
        <f t="shared" si="3"/>
        <v>0</v>
      </c>
      <c r="G221" s="116">
        <v>128870.22</v>
      </c>
      <c r="H221" s="114"/>
      <c r="I221" s="80" t="s">
        <v>2111</v>
      </c>
      <c r="J221" s="114"/>
      <c r="K221" s="80">
        <v>1.31</v>
      </c>
      <c r="L221" s="150">
        <v>0.8</v>
      </c>
      <c r="M221" s="80" t="s">
        <v>2050</v>
      </c>
    </row>
    <row r="222" spans="1:13" ht="15" customHeight="1">
      <c r="A222" s="76" t="s">
        <v>918</v>
      </c>
      <c r="B222" s="118" t="s">
        <v>182</v>
      </c>
      <c r="C222" s="112"/>
      <c r="D222" s="157">
        <v>7.8764000000000003</v>
      </c>
      <c r="E222" s="155">
        <v>15.67</v>
      </c>
      <c r="F222" s="148">
        <f t="shared" si="3"/>
        <v>0</v>
      </c>
      <c r="G222" s="116">
        <v>208567.13</v>
      </c>
      <c r="H222" s="114"/>
      <c r="I222" s="80" t="s">
        <v>2111</v>
      </c>
      <c r="J222" s="114"/>
      <c r="K222" s="80">
        <v>1.31</v>
      </c>
      <c r="L222" s="150">
        <v>0.8</v>
      </c>
      <c r="M222" s="80" t="s">
        <v>2050</v>
      </c>
    </row>
    <row r="223" spans="1:13" s="74" customFormat="1" ht="15" customHeight="1">
      <c r="A223" s="76" t="s">
        <v>919</v>
      </c>
      <c r="B223" s="118" t="s">
        <v>59</v>
      </c>
      <c r="C223" s="112"/>
      <c r="D223" s="157">
        <v>1.0625</v>
      </c>
      <c r="E223" s="155">
        <v>3.75</v>
      </c>
      <c r="F223" s="148">
        <f t="shared" si="3"/>
        <v>0</v>
      </c>
      <c r="G223" s="116">
        <v>30000</v>
      </c>
      <c r="H223" s="114"/>
      <c r="I223" s="80" t="s">
        <v>2111</v>
      </c>
      <c r="J223" s="114"/>
      <c r="K223" s="80">
        <v>1.31</v>
      </c>
      <c r="L223" s="150">
        <v>0.8</v>
      </c>
      <c r="M223" s="80" t="s">
        <v>2050</v>
      </c>
    </row>
    <row r="224" spans="1:13" ht="15" customHeight="1">
      <c r="A224" s="76" t="s">
        <v>920</v>
      </c>
      <c r="B224" s="118" t="s">
        <v>59</v>
      </c>
      <c r="C224" s="112"/>
      <c r="D224" s="157">
        <v>1.9172</v>
      </c>
      <c r="E224" s="155">
        <v>6.81</v>
      </c>
      <c r="F224" s="148">
        <f t="shared" si="3"/>
        <v>0</v>
      </c>
      <c r="G224" s="116">
        <v>42684.42</v>
      </c>
      <c r="H224" s="114"/>
      <c r="I224" s="80" t="s">
        <v>2111</v>
      </c>
      <c r="J224" s="114"/>
      <c r="K224" s="80">
        <v>1.31</v>
      </c>
      <c r="L224" s="150">
        <v>0.8</v>
      </c>
      <c r="M224" s="80" t="s">
        <v>2050</v>
      </c>
    </row>
    <row r="225" spans="1:13" ht="15" customHeight="1">
      <c r="A225" s="76" t="s">
        <v>921</v>
      </c>
      <c r="B225" s="118" t="s">
        <v>59</v>
      </c>
      <c r="C225" s="112"/>
      <c r="D225" s="157">
        <v>2.6545999999999998</v>
      </c>
      <c r="E225" s="155">
        <v>9.2100000000000009</v>
      </c>
      <c r="F225" s="148">
        <f t="shared" si="3"/>
        <v>0</v>
      </c>
      <c r="G225" s="116">
        <v>54559.95</v>
      </c>
      <c r="H225" s="114"/>
      <c r="I225" s="80" t="s">
        <v>2111</v>
      </c>
      <c r="J225" s="114"/>
      <c r="K225" s="80">
        <v>1.31</v>
      </c>
      <c r="L225" s="150">
        <v>0.8</v>
      </c>
      <c r="M225" s="80" t="s">
        <v>2050</v>
      </c>
    </row>
    <row r="226" spans="1:13" ht="15" customHeight="1">
      <c r="A226" s="76" t="s">
        <v>922</v>
      </c>
      <c r="B226" s="118" t="s">
        <v>59</v>
      </c>
      <c r="C226" s="112"/>
      <c r="D226" s="157">
        <v>2.8250999999999999</v>
      </c>
      <c r="E226" s="155">
        <v>9.2100000000000009</v>
      </c>
      <c r="F226" s="148">
        <f t="shared" si="3"/>
        <v>0</v>
      </c>
      <c r="G226" s="116">
        <v>62997.06</v>
      </c>
      <c r="H226" s="114"/>
      <c r="I226" s="80" t="s">
        <v>2111</v>
      </c>
      <c r="J226" s="114"/>
      <c r="K226" s="80">
        <v>1.31</v>
      </c>
      <c r="L226" s="150">
        <v>0.8</v>
      </c>
      <c r="M226" s="80" t="s">
        <v>2050</v>
      </c>
    </row>
    <row r="227" spans="1:13" s="74" customFormat="1" ht="15" customHeight="1">
      <c r="A227" s="76" t="s">
        <v>923</v>
      </c>
      <c r="B227" s="118" t="s">
        <v>183</v>
      </c>
      <c r="C227" s="112"/>
      <c r="D227" s="157">
        <v>0.47339999999999999</v>
      </c>
      <c r="E227" s="155">
        <v>2.1</v>
      </c>
      <c r="F227" s="148">
        <f t="shared" ref="F227:F290" si="4">IF(I227="Mental Health and Substance Abuse",ROUND(E227,0),0)</f>
        <v>0</v>
      </c>
      <c r="G227" s="116">
        <v>30000</v>
      </c>
      <c r="H227" s="114"/>
      <c r="I227" s="80" t="s">
        <v>664</v>
      </c>
      <c r="J227" s="114"/>
      <c r="K227" s="162">
        <v>1.7</v>
      </c>
      <c r="L227" s="150">
        <v>0.8</v>
      </c>
      <c r="M227" s="80" t="s">
        <v>2050</v>
      </c>
    </row>
    <row r="228" spans="1:13" ht="15" customHeight="1">
      <c r="A228" s="76" t="s">
        <v>924</v>
      </c>
      <c r="B228" s="118" t="s">
        <v>183</v>
      </c>
      <c r="C228" s="112"/>
      <c r="D228" s="157">
        <v>0.79679999999999995</v>
      </c>
      <c r="E228" s="155">
        <v>2.52</v>
      </c>
      <c r="F228" s="148">
        <f t="shared" si="4"/>
        <v>0</v>
      </c>
      <c r="G228" s="116">
        <v>30000</v>
      </c>
      <c r="H228" s="114"/>
      <c r="I228" s="80" t="s">
        <v>664</v>
      </c>
      <c r="J228" s="114"/>
      <c r="K228" s="162">
        <v>1.7</v>
      </c>
      <c r="L228" s="150">
        <v>0.8</v>
      </c>
      <c r="M228" s="80" t="s">
        <v>2050</v>
      </c>
    </row>
    <row r="229" spans="1:13" ht="15" customHeight="1">
      <c r="A229" s="76" t="s">
        <v>925</v>
      </c>
      <c r="B229" s="118" t="s">
        <v>183</v>
      </c>
      <c r="C229" s="112"/>
      <c r="D229" s="157">
        <v>1.3467</v>
      </c>
      <c r="E229" s="155">
        <v>3.75</v>
      </c>
      <c r="F229" s="148">
        <f t="shared" si="4"/>
        <v>0</v>
      </c>
      <c r="G229" s="116">
        <v>32936.33</v>
      </c>
      <c r="H229" s="114"/>
      <c r="I229" s="80" t="s">
        <v>664</v>
      </c>
      <c r="J229" s="114"/>
      <c r="K229" s="162">
        <v>1.7</v>
      </c>
      <c r="L229" s="150">
        <v>0.8</v>
      </c>
      <c r="M229" s="80" t="s">
        <v>2050</v>
      </c>
    </row>
    <row r="230" spans="1:13" ht="15" customHeight="1">
      <c r="A230" s="76" t="s">
        <v>926</v>
      </c>
      <c r="B230" s="118" t="s">
        <v>183</v>
      </c>
      <c r="C230" s="112"/>
      <c r="D230" s="157">
        <v>1.6448</v>
      </c>
      <c r="E230" s="155">
        <v>4.66</v>
      </c>
      <c r="F230" s="148">
        <f t="shared" si="4"/>
        <v>0</v>
      </c>
      <c r="G230" s="116">
        <v>36871.379999999997</v>
      </c>
      <c r="H230" s="114"/>
      <c r="I230" s="80" t="s">
        <v>664</v>
      </c>
      <c r="J230" s="114"/>
      <c r="K230" s="162">
        <v>1.7</v>
      </c>
      <c r="L230" s="150">
        <v>0.8</v>
      </c>
      <c r="M230" s="80" t="s">
        <v>2050</v>
      </c>
    </row>
    <row r="231" spans="1:13" s="74" customFormat="1" ht="15" customHeight="1">
      <c r="A231" s="76" t="s">
        <v>927</v>
      </c>
      <c r="B231" s="118" t="s">
        <v>60</v>
      </c>
      <c r="C231" s="112"/>
      <c r="D231" s="157">
        <v>0.52090000000000003</v>
      </c>
      <c r="E231" s="155">
        <v>1.94</v>
      </c>
      <c r="F231" s="148">
        <f t="shared" si="4"/>
        <v>0</v>
      </c>
      <c r="G231" s="116">
        <v>30000</v>
      </c>
      <c r="H231" s="114"/>
      <c r="I231" s="80" t="s">
        <v>2111</v>
      </c>
      <c r="J231" s="114"/>
      <c r="K231" s="80">
        <v>1.31</v>
      </c>
      <c r="L231" s="150">
        <v>0.8</v>
      </c>
      <c r="M231" s="80" t="s">
        <v>2050</v>
      </c>
    </row>
    <row r="232" spans="1:13" ht="15" customHeight="1">
      <c r="A232" s="76" t="s">
        <v>928</v>
      </c>
      <c r="B232" s="118" t="s">
        <v>60</v>
      </c>
      <c r="C232" s="112"/>
      <c r="D232" s="157">
        <v>0.82289999999999996</v>
      </c>
      <c r="E232" s="155">
        <v>2.68</v>
      </c>
      <c r="F232" s="148">
        <f t="shared" si="4"/>
        <v>0</v>
      </c>
      <c r="G232" s="116">
        <v>30000</v>
      </c>
      <c r="H232" s="114"/>
      <c r="I232" s="80" t="s">
        <v>2111</v>
      </c>
      <c r="J232" s="114"/>
      <c r="K232" s="80">
        <v>1.31</v>
      </c>
      <c r="L232" s="150">
        <v>0.8</v>
      </c>
      <c r="M232" s="80" t="s">
        <v>2050</v>
      </c>
    </row>
    <row r="233" spans="1:13" ht="15" customHeight="1">
      <c r="A233" s="76" t="s">
        <v>929</v>
      </c>
      <c r="B233" s="118" t="s">
        <v>60</v>
      </c>
      <c r="C233" s="112"/>
      <c r="D233" s="157">
        <v>1.8254999999999999</v>
      </c>
      <c r="E233" s="155">
        <v>4.46</v>
      </c>
      <c r="F233" s="148">
        <f t="shared" si="4"/>
        <v>0</v>
      </c>
      <c r="G233" s="116">
        <v>78745.210000000006</v>
      </c>
      <c r="H233" s="114"/>
      <c r="I233" s="80" t="s">
        <v>2111</v>
      </c>
      <c r="J233" s="114"/>
      <c r="K233" s="80">
        <v>1.31</v>
      </c>
      <c r="L233" s="150">
        <v>0.8</v>
      </c>
      <c r="M233" s="80" t="s">
        <v>2050</v>
      </c>
    </row>
    <row r="234" spans="1:13" ht="15" customHeight="1">
      <c r="A234" s="76" t="s">
        <v>930</v>
      </c>
      <c r="B234" s="118" t="s">
        <v>60</v>
      </c>
      <c r="C234" s="112"/>
      <c r="D234" s="157">
        <v>3.1425999999999998</v>
      </c>
      <c r="E234" s="155">
        <v>5.97</v>
      </c>
      <c r="F234" s="148">
        <f t="shared" si="4"/>
        <v>0</v>
      </c>
      <c r="G234" s="116">
        <v>103706.54</v>
      </c>
      <c r="H234" s="114"/>
      <c r="I234" s="80" t="s">
        <v>2111</v>
      </c>
      <c r="J234" s="114"/>
      <c r="K234" s="80">
        <v>1.31</v>
      </c>
      <c r="L234" s="150">
        <v>0.8</v>
      </c>
      <c r="M234" s="80" t="s">
        <v>2050</v>
      </c>
    </row>
    <row r="235" spans="1:13" s="74" customFormat="1" ht="15" customHeight="1">
      <c r="A235" s="76" t="s">
        <v>931</v>
      </c>
      <c r="B235" s="118" t="s">
        <v>61</v>
      </c>
      <c r="C235" s="112"/>
      <c r="D235" s="157">
        <v>0.55069999999999997</v>
      </c>
      <c r="E235" s="155">
        <v>2.0099999999999998</v>
      </c>
      <c r="F235" s="148">
        <f t="shared" si="4"/>
        <v>0</v>
      </c>
      <c r="G235" s="116">
        <v>30000</v>
      </c>
      <c r="H235" s="114"/>
      <c r="I235" s="80" t="s">
        <v>2111</v>
      </c>
      <c r="J235" s="114"/>
      <c r="K235" s="80">
        <v>1.31</v>
      </c>
      <c r="L235" s="150">
        <v>0.8</v>
      </c>
      <c r="M235" s="80" t="s">
        <v>2050</v>
      </c>
    </row>
    <row r="236" spans="1:13" ht="15" customHeight="1">
      <c r="A236" s="76" t="s">
        <v>932</v>
      </c>
      <c r="B236" s="118" t="s">
        <v>61</v>
      </c>
      <c r="C236" s="112"/>
      <c r="D236" s="157">
        <v>0.86509999999999998</v>
      </c>
      <c r="E236" s="155">
        <v>2.79</v>
      </c>
      <c r="F236" s="148">
        <f t="shared" si="4"/>
        <v>0</v>
      </c>
      <c r="G236" s="116">
        <v>30000</v>
      </c>
      <c r="H236" s="114"/>
      <c r="I236" s="80" t="s">
        <v>2111</v>
      </c>
      <c r="J236" s="114"/>
      <c r="K236" s="80">
        <v>1.31</v>
      </c>
      <c r="L236" s="150">
        <v>0.8</v>
      </c>
      <c r="M236" s="80" t="s">
        <v>2050</v>
      </c>
    </row>
    <row r="237" spans="1:13" ht="15" customHeight="1">
      <c r="A237" s="76" t="s">
        <v>933</v>
      </c>
      <c r="B237" s="118" t="s">
        <v>61</v>
      </c>
      <c r="C237" s="112"/>
      <c r="D237" s="157">
        <v>1.4767999999999999</v>
      </c>
      <c r="E237" s="155">
        <v>3.79</v>
      </c>
      <c r="F237" s="148">
        <f t="shared" si="4"/>
        <v>0</v>
      </c>
      <c r="G237" s="116">
        <v>44915.88</v>
      </c>
      <c r="H237" s="114"/>
      <c r="I237" s="80" t="s">
        <v>2111</v>
      </c>
      <c r="J237" s="114"/>
      <c r="K237" s="80">
        <v>1.31</v>
      </c>
      <c r="L237" s="150">
        <v>0.8</v>
      </c>
      <c r="M237" s="80" t="s">
        <v>2050</v>
      </c>
    </row>
    <row r="238" spans="1:13" ht="15" customHeight="1">
      <c r="A238" s="76" t="s">
        <v>934</v>
      </c>
      <c r="B238" s="118" t="s">
        <v>61</v>
      </c>
      <c r="C238" s="112"/>
      <c r="D238" s="157">
        <v>2.3359999999999999</v>
      </c>
      <c r="E238" s="155">
        <v>4.49</v>
      </c>
      <c r="F238" s="148">
        <f t="shared" si="4"/>
        <v>0</v>
      </c>
      <c r="G238" s="116">
        <v>55138.96</v>
      </c>
      <c r="H238" s="114"/>
      <c r="I238" s="80" t="s">
        <v>2111</v>
      </c>
      <c r="J238" s="114"/>
      <c r="K238" s="80">
        <v>1.31</v>
      </c>
      <c r="L238" s="150">
        <v>0.8</v>
      </c>
      <c r="M238" s="80" t="s">
        <v>2050</v>
      </c>
    </row>
    <row r="239" spans="1:13" s="74" customFormat="1" ht="15" customHeight="1">
      <c r="A239" s="76" t="s">
        <v>935</v>
      </c>
      <c r="B239" s="118" t="s">
        <v>184</v>
      </c>
      <c r="C239" s="112"/>
      <c r="D239" s="157">
        <v>0.42530000000000001</v>
      </c>
      <c r="E239" s="155">
        <v>1.83</v>
      </c>
      <c r="F239" s="148">
        <f t="shared" si="4"/>
        <v>0</v>
      </c>
      <c r="G239" s="116">
        <v>30000</v>
      </c>
      <c r="H239" s="114"/>
      <c r="I239" s="80" t="s">
        <v>663</v>
      </c>
      <c r="J239" s="114"/>
      <c r="K239" s="162">
        <v>1</v>
      </c>
      <c r="L239" s="150">
        <v>0.8</v>
      </c>
      <c r="M239" s="80" t="s">
        <v>2050</v>
      </c>
    </row>
    <row r="240" spans="1:13" ht="15" customHeight="1">
      <c r="A240" s="76" t="s">
        <v>936</v>
      </c>
      <c r="B240" s="118" t="s">
        <v>184</v>
      </c>
      <c r="C240" s="112"/>
      <c r="D240" s="157">
        <v>0.64559999999999995</v>
      </c>
      <c r="E240" s="155">
        <v>2.44</v>
      </c>
      <c r="F240" s="148">
        <f t="shared" si="4"/>
        <v>0</v>
      </c>
      <c r="G240" s="116">
        <v>30000</v>
      </c>
      <c r="H240" s="114"/>
      <c r="I240" s="80" t="s">
        <v>663</v>
      </c>
      <c r="J240" s="114"/>
      <c r="K240" s="162">
        <v>1</v>
      </c>
      <c r="L240" s="150">
        <v>0.8</v>
      </c>
      <c r="M240" s="80" t="s">
        <v>2050</v>
      </c>
    </row>
    <row r="241" spans="1:13" ht="15" customHeight="1">
      <c r="A241" s="76" t="s">
        <v>937</v>
      </c>
      <c r="B241" s="118" t="s">
        <v>184</v>
      </c>
      <c r="C241" s="112"/>
      <c r="D241" s="157">
        <v>1.1862999999999999</v>
      </c>
      <c r="E241" s="155">
        <v>3.89</v>
      </c>
      <c r="F241" s="148">
        <f t="shared" si="4"/>
        <v>0</v>
      </c>
      <c r="G241" s="116">
        <v>35606.26</v>
      </c>
      <c r="H241" s="114"/>
      <c r="I241" s="80" t="s">
        <v>663</v>
      </c>
      <c r="J241" s="114"/>
      <c r="K241" s="162">
        <v>1</v>
      </c>
      <c r="L241" s="150">
        <v>0.8</v>
      </c>
      <c r="M241" s="80" t="s">
        <v>2050</v>
      </c>
    </row>
    <row r="242" spans="1:13" ht="15" customHeight="1">
      <c r="A242" s="76" t="s">
        <v>938</v>
      </c>
      <c r="B242" s="118" t="s">
        <v>184</v>
      </c>
      <c r="C242" s="112"/>
      <c r="D242" s="157">
        <v>2.5276000000000001</v>
      </c>
      <c r="E242" s="155">
        <v>5.79</v>
      </c>
      <c r="F242" s="148">
        <f t="shared" si="4"/>
        <v>0</v>
      </c>
      <c r="G242" s="116">
        <v>55021.55</v>
      </c>
      <c r="H242" s="114"/>
      <c r="I242" s="80" t="s">
        <v>663</v>
      </c>
      <c r="J242" s="114"/>
      <c r="K242" s="162">
        <v>1</v>
      </c>
      <c r="L242" s="150">
        <v>0.8</v>
      </c>
      <c r="M242" s="80" t="s">
        <v>2050</v>
      </c>
    </row>
    <row r="243" spans="1:13" s="74" customFormat="1" ht="15" customHeight="1">
      <c r="A243" s="76" t="s">
        <v>939</v>
      </c>
      <c r="B243" s="118" t="s">
        <v>62</v>
      </c>
      <c r="C243" s="112"/>
      <c r="D243" s="157">
        <v>0.91479999999999995</v>
      </c>
      <c r="E243" s="155">
        <v>2.2599999999999998</v>
      </c>
      <c r="F243" s="148">
        <f t="shared" si="4"/>
        <v>0</v>
      </c>
      <c r="G243" s="116">
        <v>30000</v>
      </c>
      <c r="H243" s="114"/>
      <c r="I243" s="80" t="s">
        <v>656</v>
      </c>
      <c r="J243" s="114"/>
      <c r="K243" s="162">
        <v>1</v>
      </c>
      <c r="L243" s="150">
        <v>0.8</v>
      </c>
      <c r="M243" s="80" t="s">
        <v>2050</v>
      </c>
    </row>
    <row r="244" spans="1:13" ht="15" customHeight="1">
      <c r="A244" s="76" t="s">
        <v>940</v>
      </c>
      <c r="B244" s="118" t="s">
        <v>62</v>
      </c>
      <c r="C244" s="112"/>
      <c r="D244" s="157">
        <v>1.2645</v>
      </c>
      <c r="E244" s="155">
        <v>3.4</v>
      </c>
      <c r="F244" s="148">
        <f t="shared" si="4"/>
        <v>0</v>
      </c>
      <c r="G244" s="116">
        <v>35932.53</v>
      </c>
      <c r="H244" s="114"/>
      <c r="I244" s="80" t="s">
        <v>656</v>
      </c>
      <c r="J244" s="114"/>
      <c r="K244" s="162">
        <v>1</v>
      </c>
      <c r="L244" s="150">
        <v>0.8</v>
      </c>
      <c r="M244" s="80" t="s">
        <v>2050</v>
      </c>
    </row>
    <row r="245" spans="1:13" ht="15" customHeight="1">
      <c r="A245" s="76" t="s">
        <v>941</v>
      </c>
      <c r="B245" s="118" t="s">
        <v>62</v>
      </c>
      <c r="C245" s="112"/>
      <c r="D245" s="157">
        <v>1.6492</v>
      </c>
      <c r="E245" s="155">
        <v>5.53</v>
      </c>
      <c r="F245" s="148">
        <f t="shared" si="4"/>
        <v>0</v>
      </c>
      <c r="G245" s="116">
        <v>43154.21</v>
      </c>
      <c r="H245" s="114"/>
      <c r="I245" s="80" t="s">
        <v>656</v>
      </c>
      <c r="J245" s="114"/>
      <c r="K245" s="162">
        <v>1</v>
      </c>
      <c r="L245" s="150">
        <v>0.8</v>
      </c>
      <c r="M245" s="80" t="s">
        <v>2050</v>
      </c>
    </row>
    <row r="246" spans="1:13" ht="15" customHeight="1">
      <c r="A246" s="76" t="s">
        <v>942</v>
      </c>
      <c r="B246" s="118" t="s">
        <v>62</v>
      </c>
      <c r="C246" s="112"/>
      <c r="D246" s="157">
        <v>2.3195999999999999</v>
      </c>
      <c r="E246" s="155">
        <v>6.26</v>
      </c>
      <c r="F246" s="148">
        <f t="shared" si="4"/>
        <v>0</v>
      </c>
      <c r="G246" s="116">
        <v>56726.91</v>
      </c>
      <c r="H246" s="114"/>
      <c r="I246" s="80" t="s">
        <v>656</v>
      </c>
      <c r="J246" s="114"/>
      <c r="K246" s="162">
        <v>1</v>
      </c>
      <c r="L246" s="150">
        <v>0.8</v>
      </c>
      <c r="M246" s="80" t="s">
        <v>2050</v>
      </c>
    </row>
    <row r="247" spans="1:13" s="74" customFormat="1" ht="15" customHeight="1">
      <c r="A247" s="76" t="s">
        <v>943</v>
      </c>
      <c r="B247" s="118" t="s">
        <v>185</v>
      </c>
      <c r="C247" s="112"/>
      <c r="D247" s="157">
        <v>0.58169999999999999</v>
      </c>
      <c r="E247" s="155">
        <v>2.14</v>
      </c>
      <c r="F247" s="148">
        <f t="shared" si="4"/>
        <v>0</v>
      </c>
      <c r="G247" s="116">
        <v>30000</v>
      </c>
      <c r="H247" s="114"/>
      <c r="I247" s="80" t="s">
        <v>2111</v>
      </c>
      <c r="J247" s="114"/>
      <c r="K247" s="80">
        <v>1.31</v>
      </c>
      <c r="L247" s="150">
        <v>0.8</v>
      </c>
      <c r="M247" s="80" t="s">
        <v>2050</v>
      </c>
    </row>
    <row r="248" spans="1:13" ht="15" customHeight="1">
      <c r="A248" s="76" t="s">
        <v>944</v>
      </c>
      <c r="B248" s="118" t="s">
        <v>185</v>
      </c>
      <c r="C248" s="112"/>
      <c r="D248" s="157">
        <v>0.82230000000000003</v>
      </c>
      <c r="E248" s="155">
        <v>2.83</v>
      </c>
      <c r="F248" s="148">
        <f t="shared" si="4"/>
        <v>0</v>
      </c>
      <c r="G248" s="116">
        <v>30000</v>
      </c>
      <c r="H248" s="114"/>
      <c r="I248" s="80" t="s">
        <v>2111</v>
      </c>
      <c r="J248" s="114"/>
      <c r="K248" s="80">
        <v>1.31</v>
      </c>
      <c r="L248" s="150">
        <v>0.8</v>
      </c>
      <c r="M248" s="80" t="s">
        <v>2050</v>
      </c>
    </row>
    <row r="249" spans="1:13" ht="15" customHeight="1">
      <c r="A249" s="76" t="s">
        <v>945</v>
      </c>
      <c r="B249" s="118" t="s">
        <v>185</v>
      </c>
      <c r="C249" s="112"/>
      <c r="D249" s="157">
        <v>1.1413</v>
      </c>
      <c r="E249" s="155">
        <v>3.6</v>
      </c>
      <c r="F249" s="148">
        <f t="shared" si="4"/>
        <v>0</v>
      </c>
      <c r="G249" s="116">
        <v>34812.370000000003</v>
      </c>
      <c r="H249" s="114"/>
      <c r="I249" s="80" t="s">
        <v>2111</v>
      </c>
      <c r="J249" s="114"/>
      <c r="K249" s="80">
        <v>1.31</v>
      </c>
      <c r="L249" s="150">
        <v>0.8</v>
      </c>
      <c r="M249" s="80" t="s">
        <v>2050</v>
      </c>
    </row>
    <row r="250" spans="1:13" ht="15" customHeight="1">
      <c r="A250" s="76" t="s">
        <v>946</v>
      </c>
      <c r="B250" s="118" t="s">
        <v>185</v>
      </c>
      <c r="C250" s="112"/>
      <c r="D250" s="157">
        <v>2.5398999999999998</v>
      </c>
      <c r="E250" s="155">
        <v>6.29</v>
      </c>
      <c r="F250" s="148">
        <f t="shared" si="4"/>
        <v>0</v>
      </c>
      <c r="G250" s="116">
        <v>98335.99</v>
      </c>
      <c r="H250" s="114"/>
      <c r="I250" s="80" t="s">
        <v>2111</v>
      </c>
      <c r="J250" s="114"/>
      <c r="K250" s="80">
        <v>1.31</v>
      </c>
      <c r="L250" s="150">
        <v>0.8</v>
      </c>
      <c r="M250" s="80" t="s">
        <v>2050</v>
      </c>
    </row>
    <row r="251" spans="1:13" s="74" customFormat="1" ht="15" customHeight="1">
      <c r="A251" s="76" t="s">
        <v>947</v>
      </c>
      <c r="B251" s="118" t="s">
        <v>186</v>
      </c>
      <c r="C251" s="112"/>
      <c r="D251" s="157">
        <v>0.36899999999999999</v>
      </c>
      <c r="E251" s="155">
        <v>1.66</v>
      </c>
      <c r="F251" s="148">
        <f t="shared" si="4"/>
        <v>0</v>
      </c>
      <c r="G251" s="116">
        <v>30000</v>
      </c>
      <c r="H251" s="114"/>
      <c r="I251" s="80" t="s">
        <v>2111</v>
      </c>
      <c r="J251" s="114"/>
      <c r="K251" s="80">
        <v>1.31</v>
      </c>
      <c r="L251" s="150">
        <v>0.8</v>
      </c>
      <c r="M251" s="80" t="s">
        <v>2050</v>
      </c>
    </row>
    <row r="252" spans="1:13" ht="15" customHeight="1">
      <c r="A252" s="76" t="s">
        <v>948</v>
      </c>
      <c r="B252" s="118" t="s">
        <v>186</v>
      </c>
      <c r="C252" s="112"/>
      <c r="D252" s="157">
        <v>0.65980000000000005</v>
      </c>
      <c r="E252" s="155">
        <v>2.27</v>
      </c>
      <c r="F252" s="148">
        <f t="shared" si="4"/>
        <v>0</v>
      </c>
      <c r="G252" s="116">
        <v>30000</v>
      </c>
      <c r="H252" s="114"/>
      <c r="I252" s="80" t="s">
        <v>2111</v>
      </c>
      <c r="J252" s="114"/>
      <c r="K252" s="80">
        <v>1.31</v>
      </c>
      <c r="L252" s="150">
        <v>0.8</v>
      </c>
      <c r="M252" s="80" t="s">
        <v>2050</v>
      </c>
    </row>
    <row r="253" spans="1:13" ht="15" customHeight="1">
      <c r="A253" s="76" t="s">
        <v>949</v>
      </c>
      <c r="B253" s="118" t="s">
        <v>186</v>
      </c>
      <c r="C253" s="112"/>
      <c r="D253" s="157">
        <v>1.3252999999999999</v>
      </c>
      <c r="E253" s="155">
        <v>3.54</v>
      </c>
      <c r="F253" s="148">
        <f t="shared" si="4"/>
        <v>0</v>
      </c>
      <c r="G253" s="116">
        <v>43738.1</v>
      </c>
      <c r="H253" s="114"/>
      <c r="I253" s="80" t="s">
        <v>2111</v>
      </c>
      <c r="J253" s="114"/>
      <c r="K253" s="80">
        <v>1.31</v>
      </c>
      <c r="L253" s="150">
        <v>0.8</v>
      </c>
      <c r="M253" s="80" t="s">
        <v>2050</v>
      </c>
    </row>
    <row r="254" spans="1:13" ht="15" customHeight="1">
      <c r="A254" s="76" t="s">
        <v>950</v>
      </c>
      <c r="B254" s="118" t="s">
        <v>186</v>
      </c>
      <c r="C254" s="112"/>
      <c r="D254" s="157">
        <v>1.8424</v>
      </c>
      <c r="E254" s="155">
        <v>5.0199999999999996</v>
      </c>
      <c r="F254" s="148">
        <f t="shared" si="4"/>
        <v>0</v>
      </c>
      <c r="G254" s="116">
        <v>45549.01</v>
      </c>
      <c r="H254" s="114"/>
      <c r="I254" s="80" t="s">
        <v>2111</v>
      </c>
      <c r="J254" s="114"/>
      <c r="K254" s="80">
        <v>1.31</v>
      </c>
      <c r="L254" s="150">
        <v>0.8</v>
      </c>
      <c r="M254" s="80" t="s">
        <v>2050</v>
      </c>
    </row>
    <row r="255" spans="1:13" s="74" customFormat="1" ht="15" customHeight="1">
      <c r="A255" s="76" t="s">
        <v>951</v>
      </c>
      <c r="B255" s="118" t="s">
        <v>63</v>
      </c>
      <c r="C255" s="112"/>
      <c r="D255" s="157">
        <v>0.4375</v>
      </c>
      <c r="E255" s="155">
        <v>1.88</v>
      </c>
      <c r="F255" s="148">
        <f t="shared" si="4"/>
        <v>0</v>
      </c>
      <c r="G255" s="116">
        <v>30000</v>
      </c>
      <c r="H255" s="114"/>
      <c r="I255" s="80" t="s">
        <v>2111</v>
      </c>
      <c r="J255" s="114"/>
      <c r="K255" s="80">
        <v>1.31</v>
      </c>
      <c r="L255" s="150">
        <v>0.8</v>
      </c>
      <c r="M255" s="80" t="s">
        <v>2050</v>
      </c>
    </row>
    <row r="256" spans="1:13" ht="15" customHeight="1">
      <c r="A256" s="76" t="s">
        <v>952</v>
      </c>
      <c r="B256" s="118" t="s">
        <v>63</v>
      </c>
      <c r="C256" s="112"/>
      <c r="D256" s="157">
        <v>0.71679999999999999</v>
      </c>
      <c r="E256" s="155">
        <v>2.64</v>
      </c>
      <c r="F256" s="148">
        <f t="shared" si="4"/>
        <v>0</v>
      </c>
      <c r="G256" s="116">
        <v>30000</v>
      </c>
      <c r="H256" s="114"/>
      <c r="I256" s="80" t="s">
        <v>2111</v>
      </c>
      <c r="J256" s="114"/>
      <c r="K256" s="80">
        <v>1.31</v>
      </c>
      <c r="L256" s="150">
        <v>0.8</v>
      </c>
      <c r="M256" s="80" t="s">
        <v>2050</v>
      </c>
    </row>
    <row r="257" spans="1:13" ht="15" customHeight="1">
      <c r="A257" s="76" t="s">
        <v>953</v>
      </c>
      <c r="B257" s="118" t="s">
        <v>63</v>
      </c>
      <c r="C257" s="112"/>
      <c r="D257" s="157">
        <v>1.1847000000000001</v>
      </c>
      <c r="E257" s="155">
        <v>3.75</v>
      </c>
      <c r="F257" s="148">
        <f t="shared" si="4"/>
        <v>0</v>
      </c>
      <c r="G257" s="116">
        <v>32586.66</v>
      </c>
      <c r="H257" s="114"/>
      <c r="I257" s="80" t="s">
        <v>2111</v>
      </c>
      <c r="J257" s="114"/>
      <c r="K257" s="80">
        <v>1.31</v>
      </c>
      <c r="L257" s="150">
        <v>0.8</v>
      </c>
      <c r="M257" s="80" t="s">
        <v>2050</v>
      </c>
    </row>
    <row r="258" spans="1:13" ht="15" customHeight="1">
      <c r="A258" s="76" t="s">
        <v>954</v>
      </c>
      <c r="B258" s="118" t="s">
        <v>63</v>
      </c>
      <c r="C258" s="112"/>
      <c r="D258" s="157">
        <v>2.1309999999999998</v>
      </c>
      <c r="E258" s="155">
        <v>5.68</v>
      </c>
      <c r="F258" s="148">
        <f t="shared" si="4"/>
        <v>0</v>
      </c>
      <c r="G258" s="116">
        <v>60102.39</v>
      </c>
      <c r="H258" s="114"/>
      <c r="I258" s="80" t="s">
        <v>2111</v>
      </c>
      <c r="J258" s="114"/>
      <c r="K258" s="80">
        <v>1.31</v>
      </c>
      <c r="L258" s="150">
        <v>0.8</v>
      </c>
      <c r="M258" s="80" t="s">
        <v>2050</v>
      </c>
    </row>
    <row r="259" spans="1:13" s="74" customFormat="1" ht="15" customHeight="1">
      <c r="A259" s="76" t="s">
        <v>955</v>
      </c>
      <c r="B259" s="118" t="s">
        <v>64</v>
      </c>
      <c r="C259" s="112"/>
      <c r="D259" s="157">
        <v>0.53639999999999999</v>
      </c>
      <c r="E259" s="155">
        <v>1.98</v>
      </c>
      <c r="F259" s="148">
        <f t="shared" si="4"/>
        <v>0</v>
      </c>
      <c r="G259" s="116">
        <v>30000</v>
      </c>
      <c r="H259" s="114"/>
      <c r="I259" s="80" t="s">
        <v>2111</v>
      </c>
      <c r="J259" s="114"/>
      <c r="K259" s="80">
        <v>1.31</v>
      </c>
      <c r="L259" s="150">
        <v>0.8</v>
      </c>
      <c r="M259" s="80" t="s">
        <v>2050</v>
      </c>
    </row>
    <row r="260" spans="1:13" ht="15" customHeight="1">
      <c r="A260" s="76" t="s">
        <v>956</v>
      </c>
      <c r="B260" s="118" t="s">
        <v>64</v>
      </c>
      <c r="C260" s="112"/>
      <c r="D260" s="157">
        <v>0.68100000000000005</v>
      </c>
      <c r="E260" s="155">
        <v>2.4300000000000002</v>
      </c>
      <c r="F260" s="148">
        <f t="shared" si="4"/>
        <v>0</v>
      </c>
      <c r="G260" s="116">
        <v>30000</v>
      </c>
      <c r="H260" s="114"/>
      <c r="I260" s="80" t="s">
        <v>2111</v>
      </c>
      <c r="J260" s="114"/>
      <c r="K260" s="80">
        <v>1.31</v>
      </c>
      <c r="L260" s="150">
        <v>0.8</v>
      </c>
      <c r="M260" s="80" t="s">
        <v>2050</v>
      </c>
    </row>
    <row r="261" spans="1:13" ht="15" customHeight="1">
      <c r="A261" s="76" t="s">
        <v>957</v>
      </c>
      <c r="B261" s="118" t="s">
        <v>64</v>
      </c>
      <c r="C261" s="112"/>
      <c r="D261" s="157">
        <v>1.024</v>
      </c>
      <c r="E261" s="155">
        <v>3.25</v>
      </c>
      <c r="F261" s="148">
        <f t="shared" si="4"/>
        <v>0</v>
      </c>
      <c r="G261" s="116">
        <v>30000</v>
      </c>
      <c r="H261" s="114"/>
      <c r="I261" s="80" t="s">
        <v>2111</v>
      </c>
      <c r="J261" s="114"/>
      <c r="K261" s="80">
        <v>1.31</v>
      </c>
      <c r="L261" s="150">
        <v>0.8</v>
      </c>
      <c r="M261" s="80" t="s">
        <v>2050</v>
      </c>
    </row>
    <row r="262" spans="1:13" ht="15" customHeight="1">
      <c r="A262" s="76" t="s">
        <v>958</v>
      </c>
      <c r="B262" s="118" t="s">
        <v>64</v>
      </c>
      <c r="C262" s="112"/>
      <c r="D262" s="157">
        <v>1.9391</v>
      </c>
      <c r="E262" s="155">
        <v>4.6100000000000003</v>
      </c>
      <c r="F262" s="148">
        <f t="shared" si="4"/>
        <v>0</v>
      </c>
      <c r="G262" s="116">
        <v>45158.98</v>
      </c>
      <c r="H262" s="114"/>
      <c r="I262" s="80" t="s">
        <v>2111</v>
      </c>
      <c r="J262" s="114"/>
      <c r="K262" s="80">
        <v>1.31</v>
      </c>
      <c r="L262" s="150">
        <v>0.8</v>
      </c>
      <c r="M262" s="80" t="s">
        <v>2050</v>
      </c>
    </row>
    <row r="263" spans="1:13" s="74" customFormat="1" ht="15" customHeight="1">
      <c r="A263" s="76" t="s">
        <v>959</v>
      </c>
      <c r="B263" s="118" t="s">
        <v>65</v>
      </c>
      <c r="C263" s="112"/>
      <c r="D263" s="157">
        <v>0.3911</v>
      </c>
      <c r="E263" s="155">
        <v>1.42</v>
      </c>
      <c r="F263" s="148">
        <f t="shared" si="4"/>
        <v>0</v>
      </c>
      <c r="G263" s="116">
        <v>30000</v>
      </c>
      <c r="H263" s="114"/>
      <c r="I263" s="80" t="s">
        <v>2111</v>
      </c>
      <c r="J263" s="114"/>
      <c r="K263" s="80">
        <v>1.31</v>
      </c>
      <c r="L263" s="150">
        <v>0.8</v>
      </c>
      <c r="M263" s="80" t="s">
        <v>2050</v>
      </c>
    </row>
    <row r="264" spans="1:13" ht="15" customHeight="1">
      <c r="A264" s="76" t="s">
        <v>960</v>
      </c>
      <c r="B264" s="118" t="s">
        <v>65</v>
      </c>
      <c r="C264" s="112"/>
      <c r="D264" s="157">
        <v>0.68340000000000001</v>
      </c>
      <c r="E264" s="155">
        <v>2.09</v>
      </c>
      <c r="F264" s="148">
        <f t="shared" si="4"/>
        <v>0</v>
      </c>
      <c r="G264" s="116">
        <v>30000</v>
      </c>
      <c r="H264" s="114"/>
      <c r="I264" s="80" t="s">
        <v>2111</v>
      </c>
      <c r="J264" s="114"/>
      <c r="K264" s="80">
        <v>1.31</v>
      </c>
      <c r="L264" s="150">
        <v>0.8</v>
      </c>
      <c r="M264" s="80" t="s">
        <v>2050</v>
      </c>
    </row>
    <row r="265" spans="1:13" ht="15" customHeight="1">
      <c r="A265" s="76" t="s">
        <v>961</v>
      </c>
      <c r="B265" s="118" t="s">
        <v>65</v>
      </c>
      <c r="C265" s="112"/>
      <c r="D265" s="157">
        <v>1.101</v>
      </c>
      <c r="E265" s="155">
        <v>2.99</v>
      </c>
      <c r="F265" s="148">
        <f t="shared" si="4"/>
        <v>0</v>
      </c>
      <c r="G265" s="116">
        <v>30000</v>
      </c>
      <c r="H265" s="114"/>
      <c r="I265" s="80" t="s">
        <v>2111</v>
      </c>
      <c r="J265" s="114"/>
      <c r="K265" s="80">
        <v>1.31</v>
      </c>
      <c r="L265" s="150">
        <v>0.8</v>
      </c>
      <c r="M265" s="80" t="s">
        <v>2050</v>
      </c>
    </row>
    <row r="266" spans="1:13" ht="15" customHeight="1">
      <c r="A266" s="76" t="s">
        <v>962</v>
      </c>
      <c r="B266" s="118" t="s">
        <v>65</v>
      </c>
      <c r="C266" s="112"/>
      <c r="D266" s="157">
        <v>1.5989</v>
      </c>
      <c r="E266" s="155">
        <v>3.44</v>
      </c>
      <c r="F266" s="148">
        <f t="shared" si="4"/>
        <v>0</v>
      </c>
      <c r="G266" s="116">
        <v>34434.89</v>
      </c>
      <c r="H266" s="114"/>
      <c r="I266" s="80" t="s">
        <v>2111</v>
      </c>
      <c r="J266" s="114"/>
      <c r="K266" s="80">
        <v>1.31</v>
      </c>
      <c r="L266" s="150">
        <v>0.8</v>
      </c>
      <c r="M266" s="80" t="s">
        <v>2050</v>
      </c>
    </row>
    <row r="267" spans="1:13" s="74" customFormat="1" ht="15" customHeight="1">
      <c r="A267" s="76" t="s">
        <v>963</v>
      </c>
      <c r="B267" s="118" t="s">
        <v>187</v>
      </c>
      <c r="C267" s="112"/>
      <c r="D267" s="157">
        <v>0.70179999999999998</v>
      </c>
      <c r="E267" s="155">
        <v>2.37</v>
      </c>
      <c r="F267" s="148">
        <f t="shared" si="4"/>
        <v>0</v>
      </c>
      <c r="G267" s="116">
        <v>30000</v>
      </c>
      <c r="H267" s="114"/>
      <c r="I267" s="80" t="s">
        <v>2111</v>
      </c>
      <c r="J267" s="114"/>
      <c r="K267" s="80">
        <v>1.31</v>
      </c>
      <c r="L267" s="150">
        <v>0.8</v>
      </c>
      <c r="M267" s="80" t="s">
        <v>2050</v>
      </c>
    </row>
    <row r="268" spans="1:13" ht="15" customHeight="1">
      <c r="A268" s="76" t="s">
        <v>964</v>
      </c>
      <c r="B268" s="118" t="s">
        <v>187</v>
      </c>
      <c r="C268" s="112"/>
      <c r="D268" s="157">
        <v>0.97550000000000003</v>
      </c>
      <c r="E268" s="155">
        <v>3.35</v>
      </c>
      <c r="F268" s="148">
        <f t="shared" si="4"/>
        <v>0</v>
      </c>
      <c r="G268" s="116">
        <v>30000</v>
      </c>
      <c r="H268" s="114"/>
      <c r="I268" s="80" t="s">
        <v>2111</v>
      </c>
      <c r="J268" s="114"/>
      <c r="K268" s="80">
        <v>1.31</v>
      </c>
      <c r="L268" s="150">
        <v>0.8</v>
      </c>
      <c r="M268" s="80" t="s">
        <v>2050</v>
      </c>
    </row>
    <row r="269" spans="1:13" ht="15" customHeight="1">
      <c r="A269" s="76" t="s">
        <v>965</v>
      </c>
      <c r="B269" s="118" t="s">
        <v>187</v>
      </c>
      <c r="C269" s="112"/>
      <c r="D269" s="157">
        <v>1.4985999999999999</v>
      </c>
      <c r="E269" s="155">
        <v>5.3</v>
      </c>
      <c r="F269" s="148">
        <f t="shared" si="4"/>
        <v>0</v>
      </c>
      <c r="G269" s="116">
        <v>41324.79</v>
      </c>
      <c r="H269" s="114"/>
      <c r="I269" s="80" t="s">
        <v>2111</v>
      </c>
      <c r="J269" s="114"/>
      <c r="K269" s="80">
        <v>1.31</v>
      </c>
      <c r="L269" s="150">
        <v>0.8</v>
      </c>
      <c r="M269" s="80" t="s">
        <v>2050</v>
      </c>
    </row>
    <row r="270" spans="1:13" ht="15" customHeight="1">
      <c r="A270" s="76" t="s">
        <v>966</v>
      </c>
      <c r="B270" s="118" t="s">
        <v>187</v>
      </c>
      <c r="C270" s="112"/>
      <c r="D270" s="157">
        <v>2.3856999999999999</v>
      </c>
      <c r="E270" s="155">
        <v>7.36</v>
      </c>
      <c r="F270" s="148">
        <f t="shared" si="4"/>
        <v>0</v>
      </c>
      <c r="G270" s="116">
        <v>61126.720000000001</v>
      </c>
      <c r="H270" s="114"/>
      <c r="I270" s="80" t="s">
        <v>2111</v>
      </c>
      <c r="J270" s="114"/>
      <c r="K270" s="80">
        <v>1.31</v>
      </c>
      <c r="L270" s="150">
        <v>0.8</v>
      </c>
      <c r="M270" s="80" t="s">
        <v>2050</v>
      </c>
    </row>
    <row r="271" spans="1:13" s="74" customFormat="1" ht="15" customHeight="1">
      <c r="A271" s="76" t="s">
        <v>967</v>
      </c>
      <c r="B271" s="118" t="s">
        <v>188</v>
      </c>
      <c r="C271" s="112"/>
      <c r="D271" s="157">
        <v>0.73909999999999998</v>
      </c>
      <c r="E271" s="155">
        <v>2.4300000000000002</v>
      </c>
      <c r="F271" s="148">
        <f t="shared" si="4"/>
        <v>0</v>
      </c>
      <c r="G271" s="116">
        <v>30000</v>
      </c>
      <c r="H271" s="114"/>
      <c r="I271" s="80" t="s">
        <v>2111</v>
      </c>
      <c r="J271" s="114"/>
      <c r="K271" s="80">
        <v>1.31</v>
      </c>
      <c r="L271" s="150">
        <v>0.8</v>
      </c>
      <c r="M271" s="80" t="s">
        <v>2050</v>
      </c>
    </row>
    <row r="272" spans="1:13" ht="15" customHeight="1">
      <c r="A272" s="76" t="s">
        <v>968</v>
      </c>
      <c r="B272" s="118" t="s">
        <v>188</v>
      </c>
      <c r="C272" s="112"/>
      <c r="D272" s="157">
        <v>0.93400000000000005</v>
      </c>
      <c r="E272" s="155">
        <v>2.66</v>
      </c>
      <c r="F272" s="148">
        <f t="shared" si="4"/>
        <v>0</v>
      </c>
      <c r="G272" s="116">
        <v>30000</v>
      </c>
      <c r="H272" s="114"/>
      <c r="I272" s="80" t="s">
        <v>2111</v>
      </c>
      <c r="J272" s="114"/>
      <c r="K272" s="80">
        <v>1.31</v>
      </c>
      <c r="L272" s="150">
        <v>0.8</v>
      </c>
      <c r="M272" s="80" t="s">
        <v>2050</v>
      </c>
    </row>
    <row r="273" spans="1:13" ht="15" customHeight="1">
      <c r="A273" s="76" t="s">
        <v>969</v>
      </c>
      <c r="B273" s="118" t="s">
        <v>188</v>
      </c>
      <c r="C273" s="112"/>
      <c r="D273" s="157">
        <v>1.3835</v>
      </c>
      <c r="E273" s="155">
        <v>4.3499999999999996</v>
      </c>
      <c r="F273" s="148">
        <f t="shared" si="4"/>
        <v>0</v>
      </c>
      <c r="G273" s="116">
        <v>36403.81</v>
      </c>
      <c r="H273" s="114"/>
      <c r="I273" s="80" t="s">
        <v>2111</v>
      </c>
      <c r="J273" s="114"/>
      <c r="K273" s="80">
        <v>1.31</v>
      </c>
      <c r="L273" s="150">
        <v>0.8</v>
      </c>
      <c r="M273" s="80" t="s">
        <v>2050</v>
      </c>
    </row>
    <row r="274" spans="1:13" ht="15" customHeight="1">
      <c r="A274" s="76" t="s">
        <v>970</v>
      </c>
      <c r="B274" s="118" t="s">
        <v>188</v>
      </c>
      <c r="C274" s="112"/>
      <c r="D274" s="157">
        <v>2.1337000000000002</v>
      </c>
      <c r="E274" s="155">
        <v>5.21</v>
      </c>
      <c r="F274" s="148">
        <f t="shared" si="4"/>
        <v>0</v>
      </c>
      <c r="G274" s="116">
        <v>75486.84</v>
      </c>
      <c r="H274" s="114"/>
      <c r="I274" s="80" t="s">
        <v>2111</v>
      </c>
      <c r="J274" s="114"/>
      <c r="K274" s="80">
        <v>1.31</v>
      </c>
      <c r="L274" s="150">
        <v>0.8</v>
      </c>
      <c r="M274" s="80" t="s">
        <v>2050</v>
      </c>
    </row>
    <row r="275" spans="1:13" s="74" customFormat="1" ht="15" customHeight="1">
      <c r="A275" s="76" t="s">
        <v>971</v>
      </c>
      <c r="B275" s="118" t="s">
        <v>189</v>
      </c>
      <c r="C275" s="112"/>
      <c r="D275" s="157">
        <v>0.51119999999999999</v>
      </c>
      <c r="E275" s="155">
        <v>1.8</v>
      </c>
      <c r="F275" s="148">
        <f t="shared" si="4"/>
        <v>0</v>
      </c>
      <c r="G275" s="116">
        <v>30000</v>
      </c>
      <c r="H275" s="114"/>
      <c r="I275" s="80" t="s">
        <v>2111</v>
      </c>
      <c r="J275" s="114"/>
      <c r="K275" s="80">
        <v>1.31</v>
      </c>
      <c r="L275" s="150">
        <v>0.8</v>
      </c>
      <c r="M275" s="80" t="s">
        <v>2050</v>
      </c>
    </row>
    <row r="276" spans="1:13" ht="15" customHeight="1">
      <c r="A276" s="76" t="s">
        <v>972</v>
      </c>
      <c r="B276" s="118" t="s">
        <v>189</v>
      </c>
      <c r="C276" s="112"/>
      <c r="D276" s="157">
        <v>0.85809999999999997</v>
      </c>
      <c r="E276" s="155">
        <v>2.38</v>
      </c>
      <c r="F276" s="148">
        <f t="shared" si="4"/>
        <v>0</v>
      </c>
      <c r="G276" s="116">
        <v>30000</v>
      </c>
      <c r="H276" s="114"/>
      <c r="I276" s="80" t="s">
        <v>2111</v>
      </c>
      <c r="J276" s="114"/>
      <c r="K276" s="80">
        <v>1.31</v>
      </c>
      <c r="L276" s="150">
        <v>0.8</v>
      </c>
      <c r="M276" s="80" t="s">
        <v>2050</v>
      </c>
    </row>
    <row r="277" spans="1:13" ht="15" customHeight="1">
      <c r="A277" s="76" t="s">
        <v>973</v>
      </c>
      <c r="B277" s="118" t="s">
        <v>189</v>
      </c>
      <c r="C277" s="112"/>
      <c r="D277" s="157">
        <v>1.1528</v>
      </c>
      <c r="E277" s="155">
        <v>3.27</v>
      </c>
      <c r="F277" s="148">
        <f t="shared" si="4"/>
        <v>0</v>
      </c>
      <c r="G277" s="116">
        <v>34239.97</v>
      </c>
      <c r="H277" s="114"/>
      <c r="I277" s="80" t="s">
        <v>2111</v>
      </c>
      <c r="J277" s="114"/>
      <c r="K277" s="80">
        <v>1.31</v>
      </c>
      <c r="L277" s="150">
        <v>0.8</v>
      </c>
      <c r="M277" s="80" t="s">
        <v>2050</v>
      </c>
    </row>
    <row r="278" spans="1:13" ht="15" customHeight="1">
      <c r="A278" s="76" t="s">
        <v>974</v>
      </c>
      <c r="B278" s="118" t="s">
        <v>189</v>
      </c>
      <c r="C278" s="112"/>
      <c r="D278" s="157">
        <v>2.1979000000000002</v>
      </c>
      <c r="E278" s="155">
        <v>6.93</v>
      </c>
      <c r="F278" s="148">
        <f t="shared" si="4"/>
        <v>0</v>
      </c>
      <c r="G278" s="116">
        <v>52538.98</v>
      </c>
      <c r="H278" s="114"/>
      <c r="I278" s="80" t="s">
        <v>2111</v>
      </c>
      <c r="J278" s="114"/>
      <c r="K278" s="80">
        <v>1.31</v>
      </c>
      <c r="L278" s="150">
        <v>0.8</v>
      </c>
      <c r="M278" s="80" t="s">
        <v>2050</v>
      </c>
    </row>
    <row r="279" spans="1:13" s="74" customFormat="1" ht="15" customHeight="1">
      <c r="A279" s="76" t="s">
        <v>975</v>
      </c>
      <c r="B279" s="118" t="s">
        <v>66</v>
      </c>
      <c r="C279" s="112"/>
      <c r="D279" s="157">
        <v>0.30049999999999999</v>
      </c>
      <c r="E279" s="155">
        <v>1.37</v>
      </c>
      <c r="F279" s="148">
        <f t="shared" si="4"/>
        <v>0</v>
      </c>
      <c r="G279" s="116">
        <v>30000</v>
      </c>
      <c r="H279" s="114"/>
      <c r="I279" s="80" t="s">
        <v>2111</v>
      </c>
      <c r="J279" s="114"/>
      <c r="K279" s="80">
        <v>1.31</v>
      </c>
      <c r="L279" s="150">
        <v>0.8</v>
      </c>
      <c r="M279" s="80" t="s">
        <v>2050</v>
      </c>
    </row>
    <row r="280" spans="1:13" ht="15" customHeight="1">
      <c r="A280" s="76" t="s">
        <v>976</v>
      </c>
      <c r="B280" s="118" t="s">
        <v>66</v>
      </c>
      <c r="C280" s="112"/>
      <c r="D280" s="157">
        <v>0.54659999999999997</v>
      </c>
      <c r="E280" s="155">
        <v>2.15</v>
      </c>
      <c r="F280" s="148">
        <f t="shared" si="4"/>
        <v>0</v>
      </c>
      <c r="G280" s="116">
        <v>30000</v>
      </c>
      <c r="H280" s="114"/>
      <c r="I280" s="80" t="s">
        <v>2111</v>
      </c>
      <c r="J280" s="114"/>
      <c r="K280" s="80">
        <v>1.31</v>
      </c>
      <c r="L280" s="150">
        <v>0.8</v>
      </c>
      <c r="M280" s="80" t="s">
        <v>2050</v>
      </c>
    </row>
    <row r="281" spans="1:13" ht="15" customHeight="1">
      <c r="A281" s="76" t="s">
        <v>977</v>
      </c>
      <c r="B281" s="118" t="s">
        <v>66</v>
      </c>
      <c r="C281" s="112"/>
      <c r="D281" s="157">
        <v>1.0179</v>
      </c>
      <c r="E281" s="155">
        <v>3.28</v>
      </c>
      <c r="F281" s="148">
        <f t="shared" si="4"/>
        <v>0</v>
      </c>
      <c r="G281" s="116">
        <v>30000</v>
      </c>
      <c r="H281" s="114"/>
      <c r="I281" s="80" t="s">
        <v>2111</v>
      </c>
      <c r="J281" s="114"/>
      <c r="K281" s="80">
        <v>1.31</v>
      </c>
      <c r="L281" s="150">
        <v>0.8</v>
      </c>
      <c r="M281" s="80" t="s">
        <v>2050</v>
      </c>
    </row>
    <row r="282" spans="1:13" ht="15" customHeight="1">
      <c r="A282" s="76" t="s">
        <v>978</v>
      </c>
      <c r="B282" s="118" t="s">
        <v>66</v>
      </c>
      <c r="C282" s="112"/>
      <c r="D282" s="157">
        <v>1.4155</v>
      </c>
      <c r="E282" s="155">
        <v>4.87</v>
      </c>
      <c r="F282" s="148">
        <f t="shared" si="4"/>
        <v>0</v>
      </c>
      <c r="G282" s="116">
        <v>30579.16</v>
      </c>
      <c r="H282" s="114"/>
      <c r="I282" s="80" t="s">
        <v>2111</v>
      </c>
      <c r="J282" s="114"/>
      <c r="K282" s="80">
        <v>1.31</v>
      </c>
      <c r="L282" s="150">
        <v>0.8</v>
      </c>
      <c r="M282" s="80" t="s">
        <v>2050</v>
      </c>
    </row>
    <row r="283" spans="1:13" s="74" customFormat="1" ht="15" customHeight="1">
      <c r="A283" s="76" t="s">
        <v>979</v>
      </c>
      <c r="B283" s="118" t="s">
        <v>67</v>
      </c>
      <c r="C283" s="112"/>
      <c r="D283" s="157">
        <v>3.7414999999999998</v>
      </c>
      <c r="E283" s="155">
        <v>3.94</v>
      </c>
      <c r="F283" s="148">
        <f t="shared" si="4"/>
        <v>0</v>
      </c>
      <c r="G283" s="116">
        <v>62177.73</v>
      </c>
      <c r="H283" s="114"/>
      <c r="I283" s="80" t="s">
        <v>663</v>
      </c>
      <c r="J283" s="114"/>
      <c r="K283" s="162">
        <v>1</v>
      </c>
      <c r="L283" s="150">
        <v>0.8</v>
      </c>
      <c r="M283" s="80" t="s">
        <v>2050</v>
      </c>
    </row>
    <row r="284" spans="1:13" ht="15" customHeight="1">
      <c r="A284" s="76" t="s">
        <v>980</v>
      </c>
      <c r="B284" s="118" t="s">
        <v>67</v>
      </c>
      <c r="C284" s="112"/>
      <c r="D284" s="157">
        <v>6.3040000000000003</v>
      </c>
      <c r="E284" s="155">
        <v>6.47</v>
      </c>
      <c r="F284" s="148">
        <f t="shared" si="4"/>
        <v>0</v>
      </c>
      <c r="G284" s="116">
        <v>115108.2</v>
      </c>
      <c r="H284" s="114"/>
      <c r="I284" s="80" t="s">
        <v>663</v>
      </c>
      <c r="J284" s="114"/>
      <c r="K284" s="162">
        <v>1</v>
      </c>
      <c r="L284" s="150">
        <v>0.8</v>
      </c>
      <c r="M284" s="80" t="s">
        <v>2050</v>
      </c>
    </row>
    <row r="285" spans="1:13" ht="15" customHeight="1">
      <c r="A285" s="76" t="s">
        <v>981</v>
      </c>
      <c r="B285" s="118" t="s">
        <v>67</v>
      </c>
      <c r="C285" s="112"/>
      <c r="D285" s="157">
        <v>7.3627000000000002</v>
      </c>
      <c r="E285" s="155">
        <v>7.36</v>
      </c>
      <c r="F285" s="148">
        <f t="shared" si="4"/>
        <v>0</v>
      </c>
      <c r="G285" s="116">
        <v>175661.61</v>
      </c>
      <c r="H285" s="114"/>
      <c r="I285" s="80" t="s">
        <v>663</v>
      </c>
      <c r="J285" s="114"/>
      <c r="K285" s="162">
        <v>1</v>
      </c>
      <c r="L285" s="150">
        <v>0.8</v>
      </c>
      <c r="M285" s="80" t="s">
        <v>2050</v>
      </c>
    </row>
    <row r="286" spans="1:13" ht="15" customHeight="1">
      <c r="A286" s="76" t="s">
        <v>982</v>
      </c>
      <c r="B286" s="118" t="s">
        <v>67</v>
      </c>
      <c r="C286" s="112"/>
      <c r="D286" s="157">
        <v>16.002199999999998</v>
      </c>
      <c r="E286" s="155">
        <v>25.53</v>
      </c>
      <c r="F286" s="148">
        <f t="shared" si="4"/>
        <v>0</v>
      </c>
      <c r="G286" s="116">
        <v>354647.87</v>
      </c>
      <c r="H286" s="114"/>
      <c r="I286" s="80" t="s">
        <v>663</v>
      </c>
      <c r="J286" s="114"/>
      <c r="K286" s="162">
        <v>1</v>
      </c>
      <c r="L286" s="150">
        <v>0.8</v>
      </c>
      <c r="M286" s="80" t="s">
        <v>2050</v>
      </c>
    </row>
    <row r="287" spans="1:13" s="74" customFormat="1" ht="15" customHeight="1">
      <c r="A287" s="76" t="s">
        <v>983</v>
      </c>
      <c r="B287" s="118" t="s">
        <v>190</v>
      </c>
      <c r="C287" s="112"/>
      <c r="D287" s="157">
        <v>16.460999999999999</v>
      </c>
      <c r="E287" s="155">
        <v>2.27</v>
      </c>
      <c r="F287" s="148">
        <f t="shared" si="4"/>
        <v>0</v>
      </c>
      <c r="G287" s="116">
        <v>364803.08</v>
      </c>
      <c r="H287" s="114"/>
      <c r="I287" s="80" t="s">
        <v>663</v>
      </c>
      <c r="J287" s="114"/>
      <c r="K287" s="162">
        <v>1</v>
      </c>
      <c r="L287" s="150">
        <v>0.8</v>
      </c>
      <c r="M287" s="80" t="s">
        <v>2050</v>
      </c>
    </row>
    <row r="288" spans="1:13" ht="15" customHeight="1">
      <c r="A288" s="76" t="s">
        <v>984</v>
      </c>
      <c r="B288" s="118" t="s">
        <v>190</v>
      </c>
      <c r="C288" s="112"/>
      <c r="D288" s="157">
        <v>16.460999999999999</v>
      </c>
      <c r="E288" s="155">
        <v>13.75</v>
      </c>
      <c r="F288" s="148">
        <f t="shared" si="4"/>
        <v>0</v>
      </c>
      <c r="G288" s="116">
        <v>364803.08</v>
      </c>
      <c r="H288" s="114"/>
      <c r="I288" s="80" t="s">
        <v>663</v>
      </c>
      <c r="J288" s="114"/>
      <c r="K288" s="162">
        <v>1</v>
      </c>
      <c r="L288" s="150">
        <v>0.8</v>
      </c>
      <c r="M288" s="80" t="s">
        <v>2050</v>
      </c>
    </row>
    <row r="289" spans="1:13" ht="15" customHeight="1">
      <c r="A289" s="76" t="s">
        <v>985</v>
      </c>
      <c r="B289" s="118" t="s">
        <v>190</v>
      </c>
      <c r="C289" s="112"/>
      <c r="D289" s="157">
        <v>26.324400000000001</v>
      </c>
      <c r="E289" s="155">
        <v>26.55</v>
      </c>
      <c r="F289" s="148">
        <f t="shared" si="4"/>
        <v>0</v>
      </c>
      <c r="G289" s="116">
        <v>431234.07</v>
      </c>
      <c r="H289" s="114"/>
      <c r="I289" s="80" t="s">
        <v>663</v>
      </c>
      <c r="J289" s="114"/>
      <c r="K289" s="162">
        <v>1</v>
      </c>
      <c r="L289" s="150">
        <v>0.8</v>
      </c>
      <c r="M289" s="80" t="s">
        <v>2050</v>
      </c>
    </row>
    <row r="290" spans="1:13" ht="15" customHeight="1">
      <c r="A290" s="76" t="s">
        <v>986</v>
      </c>
      <c r="B290" s="118" t="s">
        <v>190</v>
      </c>
      <c r="C290" s="112"/>
      <c r="D290" s="157">
        <v>30.2669</v>
      </c>
      <c r="E290" s="155">
        <v>35.08</v>
      </c>
      <c r="F290" s="148">
        <f t="shared" si="4"/>
        <v>0</v>
      </c>
      <c r="G290" s="116">
        <v>670373.27</v>
      </c>
      <c r="H290" s="114"/>
      <c r="I290" s="80" t="s">
        <v>663</v>
      </c>
      <c r="J290" s="114"/>
      <c r="K290" s="162">
        <v>1</v>
      </c>
      <c r="L290" s="150">
        <v>0.8</v>
      </c>
      <c r="M290" s="80" t="s">
        <v>2050</v>
      </c>
    </row>
    <row r="291" spans="1:13" s="74" customFormat="1" ht="15" customHeight="1">
      <c r="A291" s="76" t="s">
        <v>987</v>
      </c>
      <c r="B291" s="118" t="s">
        <v>191</v>
      </c>
      <c r="C291" s="112"/>
      <c r="D291" s="157">
        <v>5.2469999999999999</v>
      </c>
      <c r="E291" s="155">
        <v>6.15</v>
      </c>
      <c r="F291" s="148">
        <f t="shared" ref="F291:F354" si="5">IF(I291="Mental Health and Substance Abuse",ROUND(E291,0),0)</f>
        <v>0</v>
      </c>
      <c r="G291" s="116">
        <v>85522.42</v>
      </c>
      <c r="H291" s="114"/>
      <c r="I291" s="80" t="s">
        <v>663</v>
      </c>
      <c r="J291" s="114"/>
      <c r="K291" s="162">
        <v>1</v>
      </c>
      <c r="L291" s="150">
        <v>0.8</v>
      </c>
      <c r="M291" s="80" t="s">
        <v>2050</v>
      </c>
    </row>
    <row r="292" spans="1:13" ht="15" customHeight="1">
      <c r="A292" s="76" t="s">
        <v>988</v>
      </c>
      <c r="B292" s="118" t="s">
        <v>191</v>
      </c>
      <c r="C292" s="112"/>
      <c r="D292" s="157">
        <v>6.165</v>
      </c>
      <c r="E292" s="155">
        <v>8.18</v>
      </c>
      <c r="F292" s="148">
        <f t="shared" si="5"/>
        <v>0</v>
      </c>
      <c r="G292" s="116">
        <v>103059.18</v>
      </c>
      <c r="H292" s="114"/>
      <c r="I292" s="80" t="s">
        <v>663</v>
      </c>
      <c r="J292" s="114"/>
      <c r="K292" s="162">
        <v>1</v>
      </c>
      <c r="L292" s="150">
        <v>0.8</v>
      </c>
      <c r="M292" s="80" t="s">
        <v>2050</v>
      </c>
    </row>
    <row r="293" spans="1:13" ht="15" customHeight="1">
      <c r="A293" s="76" t="s">
        <v>989</v>
      </c>
      <c r="B293" s="118" t="s">
        <v>191</v>
      </c>
      <c r="C293" s="112"/>
      <c r="D293" s="157">
        <v>8.1271000000000004</v>
      </c>
      <c r="E293" s="155">
        <v>10.74</v>
      </c>
      <c r="F293" s="148">
        <f t="shared" si="5"/>
        <v>0</v>
      </c>
      <c r="G293" s="116">
        <v>155359.89000000001</v>
      </c>
      <c r="H293" s="114"/>
      <c r="I293" s="80" t="s">
        <v>663</v>
      </c>
      <c r="J293" s="114"/>
      <c r="K293" s="162">
        <v>1</v>
      </c>
      <c r="L293" s="150">
        <v>0.8</v>
      </c>
      <c r="M293" s="80" t="s">
        <v>2050</v>
      </c>
    </row>
    <row r="294" spans="1:13" ht="15" customHeight="1">
      <c r="A294" s="76" t="s">
        <v>990</v>
      </c>
      <c r="B294" s="118" t="s">
        <v>191</v>
      </c>
      <c r="C294" s="112"/>
      <c r="D294" s="157">
        <v>13.3062</v>
      </c>
      <c r="E294" s="155">
        <v>24.51</v>
      </c>
      <c r="F294" s="148">
        <f t="shared" si="5"/>
        <v>0</v>
      </c>
      <c r="G294" s="116">
        <v>237264.5</v>
      </c>
      <c r="H294" s="114"/>
      <c r="I294" s="80" t="s">
        <v>663</v>
      </c>
      <c r="J294" s="114"/>
      <c r="K294" s="162">
        <v>1</v>
      </c>
      <c r="L294" s="150">
        <v>0.8</v>
      </c>
      <c r="M294" s="80" t="s">
        <v>2050</v>
      </c>
    </row>
    <row r="295" spans="1:13" s="74" customFormat="1" ht="15" customHeight="1">
      <c r="A295" s="76" t="s">
        <v>991</v>
      </c>
      <c r="B295" s="118" t="s">
        <v>192</v>
      </c>
      <c r="C295" s="112"/>
      <c r="D295" s="157">
        <v>3.8574000000000002</v>
      </c>
      <c r="E295" s="155">
        <v>4.8899999999999997</v>
      </c>
      <c r="F295" s="148">
        <f t="shared" si="5"/>
        <v>0</v>
      </c>
      <c r="G295" s="116">
        <v>74462.33</v>
      </c>
      <c r="H295" s="114"/>
      <c r="I295" s="80" t="s">
        <v>663</v>
      </c>
      <c r="J295" s="114"/>
      <c r="K295" s="162">
        <v>1</v>
      </c>
      <c r="L295" s="150">
        <v>0.8</v>
      </c>
      <c r="M295" s="80" t="s">
        <v>2050</v>
      </c>
    </row>
    <row r="296" spans="1:13" ht="15" customHeight="1">
      <c r="A296" s="76" t="s">
        <v>992</v>
      </c>
      <c r="B296" s="118" t="s">
        <v>192</v>
      </c>
      <c r="C296" s="112"/>
      <c r="D296" s="157">
        <v>3.8574000000000002</v>
      </c>
      <c r="E296" s="155">
        <v>6.8</v>
      </c>
      <c r="F296" s="148">
        <f t="shared" si="5"/>
        <v>0</v>
      </c>
      <c r="G296" s="116">
        <v>87453.53</v>
      </c>
      <c r="H296" s="114"/>
      <c r="I296" s="80" t="s">
        <v>663</v>
      </c>
      <c r="J296" s="114"/>
      <c r="K296" s="162">
        <v>1</v>
      </c>
      <c r="L296" s="150">
        <v>0.8</v>
      </c>
      <c r="M296" s="80" t="s">
        <v>2050</v>
      </c>
    </row>
    <row r="297" spans="1:13" ht="15" customHeight="1">
      <c r="A297" s="76" t="s">
        <v>993</v>
      </c>
      <c r="B297" s="118" t="s">
        <v>192</v>
      </c>
      <c r="C297" s="112"/>
      <c r="D297" s="157">
        <v>6.0807000000000002</v>
      </c>
      <c r="E297" s="155">
        <v>9.07</v>
      </c>
      <c r="F297" s="148">
        <f t="shared" si="5"/>
        <v>0</v>
      </c>
      <c r="G297" s="116">
        <v>111568.28</v>
      </c>
      <c r="H297" s="114"/>
      <c r="I297" s="80" t="s">
        <v>663</v>
      </c>
      <c r="J297" s="114"/>
      <c r="K297" s="162">
        <v>1</v>
      </c>
      <c r="L297" s="150">
        <v>0.8</v>
      </c>
      <c r="M297" s="80" t="s">
        <v>2050</v>
      </c>
    </row>
    <row r="298" spans="1:13" ht="15" customHeight="1">
      <c r="A298" s="76" t="s">
        <v>994</v>
      </c>
      <c r="B298" s="118" t="s">
        <v>192</v>
      </c>
      <c r="C298" s="112"/>
      <c r="D298" s="157">
        <v>10.4915</v>
      </c>
      <c r="E298" s="155">
        <v>11.78</v>
      </c>
      <c r="F298" s="148">
        <f t="shared" si="5"/>
        <v>0</v>
      </c>
      <c r="G298" s="116">
        <v>246079.54</v>
      </c>
      <c r="H298" s="114"/>
      <c r="I298" s="80" t="s">
        <v>663</v>
      </c>
      <c r="J298" s="114"/>
      <c r="K298" s="162">
        <v>1</v>
      </c>
      <c r="L298" s="150">
        <v>0.8</v>
      </c>
      <c r="M298" s="80" t="s">
        <v>2050</v>
      </c>
    </row>
    <row r="299" spans="1:13" s="74" customFormat="1" ht="15" customHeight="1">
      <c r="A299" s="76" t="s">
        <v>995</v>
      </c>
      <c r="B299" s="118" t="s">
        <v>193</v>
      </c>
      <c r="C299" s="112"/>
      <c r="D299" s="157">
        <v>4.4419000000000004</v>
      </c>
      <c r="E299" s="155">
        <v>7.61</v>
      </c>
      <c r="F299" s="148">
        <f t="shared" si="5"/>
        <v>0</v>
      </c>
      <c r="G299" s="116">
        <v>88458.43</v>
      </c>
      <c r="H299" s="114"/>
      <c r="I299" s="80" t="s">
        <v>663</v>
      </c>
      <c r="J299" s="114"/>
      <c r="K299" s="162">
        <v>1</v>
      </c>
      <c r="L299" s="150">
        <v>0.8</v>
      </c>
      <c r="M299" s="80" t="s">
        <v>2050</v>
      </c>
    </row>
    <row r="300" spans="1:13" ht="15" customHeight="1">
      <c r="A300" s="76" t="s">
        <v>996</v>
      </c>
      <c r="B300" s="118" t="s">
        <v>193</v>
      </c>
      <c r="C300" s="112"/>
      <c r="D300" s="157">
        <v>4.4419000000000004</v>
      </c>
      <c r="E300" s="155">
        <v>9.01</v>
      </c>
      <c r="F300" s="148">
        <f t="shared" si="5"/>
        <v>0</v>
      </c>
      <c r="G300" s="116">
        <v>94321.93</v>
      </c>
      <c r="H300" s="114"/>
      <c r="I300" s="80" t="s">
        <v>663</v>
      </c>
      <c r="J300" s="114"/>
      <c r="K300" s="162">
        <v>1</v>
      </c>
      <c r="L300" s="150">
        <v>0.8</v>
      </c>
      <c r="M300" s="80" t="s">
        <v>2050</v>
      </c>
    </row>
    <row r="301" spans="1:13" ht="15" customHeight="1">
      <c r="A301" s="76" t="s">
        <v>997</v>
      </c>
      <c r="B301" s="118" t="s">
        <v>193</v>
      </c>
      <c r="C301" s="112"/>
      <c r="D301" s="157">
        <v>5.5777999999999999</v>
      </c>
      <c r="E301" s="155">
        <v>10.44</v>
      </c>
      <c r="F301" s="148">
        <f t="shared" si="5"/>
        <v>0</v>
      </c>
      <c r="G301" s="116">
        <v>95806.19</v>
      </c>
      <c r="H301" s="114"/>
      <c r="I301" s="80" t="s">
        <v>663</v>
      </c>
      <c r="J301" s="114"/>
      <c r="K301" s="162">
        <v>1</v>
      </c>
      <c r="L301" s="150">
        <v>0.8</v>
      </c>
      <c r="M301" s="80" t="s">
        <v>2050</v>
      </c>
    </row>
    <row r="302" spans="1:13" ht="15" customHeight="1">
      <c r="A302" s="76" t="s">
        <v>998</v>
      </c>
      <c r="B302" s="118" t="s">
        <v>193</v>
      </c>
      <c r="C302" s="112"/>
      <c r="D302" s="157">
        <v>8.6868999999999996</v>
      </c>
      <c r="E302" s="155">
        <v>12.4</v>
      </c>
      <c r="F302" s="148">
        <f t="shared" si="5"/>
        <v>0</v>
      </c>
      <c r="G302" s="116">
        <v>165146.87</v>
      </c>
      <c r="H302" s="114"/>
      <c r="I302" s="80" t="s">
        <v>663</v>
      </c>
      <c r="J302" s="114"/>
      <c r="K302" s="162">
        <v>1</v>
      </c>
      <c r="L302" s="150">
        <v>0.8</v>
      </c>
      <c r="M302" s="80" t="s">
        <v>2050</v>
      </c>
    </row>
    <row r="303" spans="1:13" s="74" customFormat="1" ht="15" customHeight="1">
      <c r="A303" s="76" t="s">
        <v>999</v>
      </c>
      <c r="B303" s="118" t="s">
        <v>194</v>
      </c>
      <c r="C303" s="112"/>
      <c r="D303" s="157">
        <v>3.0005000000000002</v>
      </c>
      <c r="E303" s="155">
        <v>5.34</v>
      </c>
      <c r="F303" s="148">
        <f t="shared" si="5"/>
        <v>0</v>
      </c>
      <c r="G303" s="116">
        <v>56692.43</v>
      </c>
      <c r="H303" s="114"/>
      <c r="I303" s="80" t="s">
        <v>663</v>
      </c>
      <c r="J303" s="114"/>
      <c r="K303" s="162">
        <v>1</v>
      </c>
      <c r="L303" s="150">
        <v>0.8</v>
      </c>
      <c r="M303" s="80" t="s">
        <v>2050</v>
      </c>
    </row>
    <row r="304" spans="1:13" ht="15" customHeight="1">
      <c r="A304" s="76" t="s">
        <v>1000</v>
      </c>
      <c r="B304" s="118" t="s">
        <v>194</v>
      </c>
      <c r="C304" s="112"/>
      <c r="D304" s="157">
        <v>3.5569999999999999</v>
      </c>
      <c r="E304" s="155">
        <v>6.47</v>
      </c>
      <c r="F304" s="148">
        <f t="shared" si="5"/>
        <v>0</v>
      </c>
      <c r="G304" s="116">
        <v>70385.73</v>
      </c>
      <c r="H304" s="114"/>
      <c r="I304" s="80" t="s">
        <v>663</v>
      </c>
      <c r="J304" s="114"/>
      <c r="K304" s="162">
        <v>1</v>
      </c>
      <c r="L304" s="150">
        <v>0.8</v>
      </c>
      <c r="M304" s="80" t="s">
        <v>2050</v>
      </c>
    </row>
    <row r="305" spans="1:13" ht="15" customHeight="1">
      <c r="A305" s="76" t="s">
        <v>1001</v>
      </c>
      <c r="B305" s="118" t="s">
        <v>194</v>
      </c>
      <c r="C305" s="112"/>
      <c r="D305" s="157">
        <v>5.4752000000000001</v>
      </c>
      <c r="E305" s="155">
        <v>10.38</v>
      </c>
      <c r="F305" s="148">
        <f t="shared" si="5"/>
        <v>0</v>
      </c>
      <c r="G305" s="116">
        <v>113142.99</v>
      </c>
      <c r="H305" s="114"/>
      <c r="I305" s="80" t="s">
        <v>663</v>
      </c>
      <c r="J305" s="114"/>
      <c r="K305" s="162">
        <v>1</v>
      </c>
      <c r="L305" s="150">
        <v>0.8</v>
      </c>
      <c r="M305" s="80" t="s">
        <v>2050</v>
      </c>
    </row>
    <row r="306" spans="1:13" ht="15" customHeight="1">
      <c r="A306" s="76" t="s">
        <v>1002</v>
      </c>
      <c r="B306" s="118" t="s">
        <v>194</v>
      </c>
      <c r="C306" s="112"/>
      <c r="D306" s="157">
        <v>7.6958000000000002</v>
      </c>
      <c r="E306" s="155">
        <v>10.38</v>
      </c>
      <c r="F306" s="148">
        <f t="shared" si="5"/>
        <v>0</v>
      </c>
      <c r="G306" s="116">
        <v>176266.39</v>
      </c>
      <c r="H306" s="114"/>
      <c r="I306" s="80" t="s">
        <v>663</v>
      </c>
      <c r="J306" s="114"/>
      <c r="K306" s="162">
        <v>1</v>
      </c>
      <c r="L306" s="150">
        <v>0.8</v>
      </c>
      <c r="M306" s="80" t="s">
        <v>2050</v>
      </c>
    </row>
    <row r="307" spans="1:13" s="74" customFormat="1" ht="15" customHeight="1">
      <c r="A307" s="76" t="s">
        <v>1003</v>
      </c>
      <c r="B307" s="118" t="s">
        <v>2089</v>
      </c>
      <c r="C307" s="112"/>
      <c r="D307" s="157">
        <v>2.4765000000000001</v>
      </c>
      <c r="E307" s="155">
        <v>2.99</v>
      </c>
      <c r="F307" s="148">
        <f t="shared" si="5"/>
        <v>0</v>
      </c>
      <c r="G307" s="116">
        <v>49976.51</v>
      </c>
      <c r="H307" s="114"/>
      <c r="I307" s="80" t="s">
        <v>663</v>
      </c>
      <c r="J307" s="114"/>
      <c r="K307" s="162">
        <v>1</v>
      </c>
      <c r="L307" s="150">
        <v>0.8</v>
      </c>
      <c r="M307" s="80" t="s">
        <v>2050</v>
      </c>
    </row>
    <row r="308" spans="1:13" ht="15" customHeight="1">
      <c r="A308" s="76" t="s">
        <v>1004</v>
      </c>
      <c r="B308" s="118" t="s">
        <v>2089</v>
      </c>
      <c r="C308" s="112"/>
      <c r="D308" s="157">
        <v>2.4765000000000001</v>
      </c>
      <c r="E308" s="155">
        <v>3.44</v>
      </c>
      <c r="F308" s="148">
        <f t="shared" si="5"/>
        <v>0</v>
      </c>
      <c r="G308" s="116">
        <v>49976.51</v>
      </c>
      <c r="H308" s="114"/>
      <c r="I308" s="80" t="s">
        <v>663</v>
      </c>
      <c r="J308" s="114"/>
      <c r="K308" s="162">
        <v>1</v>
      </c>
      <c r="L308" s="150">
        <v>0.8</v>
      </c>
      <c r="M308" s="80" t="s">
        <v>2050</v>
      </c>
    </row>
    <row r="309" spans="1:13" ht="15" customHeight="1">
      <c r="A309" s="76" t="s">
        <v>1005</v>
      </c>
      <c r="B309" s="118" t="s">
        <v>2089</v>
      </c>
      <c r="C309" s="112"/>
      <c r="D309" s="157">
        <v>5.7294999999999998</v>
      </c>
      <c r="E309" s="155">
        <v>6.84</v>
      </c>
      <c r="F309" s="148">
        <f t="shared" si="5"/>
        <v>0</v>
      </c>
      <c r="G309" s="116">
        <v>123547.95</v>
      </c>
      <c r="H309" s="114"/>
      <c r="I309" s="80" t="s">
        <v>663</v>
      </c>
      <c r="J309" s="114"/>
      <c r="K309" s="162">
        <v>1</v>
      </c>
      <c r="L309" s="150">
        <v>0.8</v>
      </c>
      <c r="M309" s="80" t="s">
        <v>2050</v>
      </c>
    </row>
    <row r="310" spans="1:13" ht="15" customHeight="1">
      <c r="A310" s="76" t="s">
        <v>1006</v>
      </c>
      <c r="B310" s="118" t="s">
        <v>2089</v>
      </c>
      <c r="C310" s="112"/>
      <c r="D310" s="157">
        <v>8.1318000000000001</v>
      </c>
      <c r="E310" s="155">
        <v>7.72</v>
      </c>
      <c r="F310" s="148">
        <f t="shared" si="5"/>
        <v>0</v>
      </c>
      <c r="G310" s="116">
        <v>178456.14</v>
      </c>
      <c r="H310" s="114"/>
      <c r="I310" s="80" t="s">
        <v>663</v>
      </c>
      <c r="J310" s="114"/>
      <c r="K310" s="162">
        <v>1</v>
      </c>
      <c r="L310" s="150">
        <v>0.8</v>
      </c>
      <c r="M310" s="80" t="s">
        <v>2050</v>
      </c>
    </row>
    <row r="311" spans="1:13" s="74" customFormat="1" ht="15" customHeight="1">
      <c r="A311" s="76" t="s">
        <v>1007</v>
      </c>
      <c r="B311" s="118" t="s">
        <v>68</v>
      </c>
      <c r="C311" s="112"/>
      <c r="D311" s="157">
        <v>3.1021000000000001</v>
      </c>
      <c r="E311" s="155">
        <v>2.74</v>
      </c>
      <c r="F311" s="148">
        <f t="shared" si="5"/>
        <v>0</v>
      </c>
      <c r="G311" s="116">
        <v>59407.42</v>
      </c>
      <c r="H311" s="114"/>
      <c r="I311" s="80" t="s">
        <v>653</v>
      </c>
      <c r="J311" s="114"/>
      <c r="K311" s="162">
        <v>1</v>
      </c>
      <c r="L311" s="150">
        <v>0.8</v>
      </c>
      <c r="M311" s="80" t="s">
        <v>2050</v>
      </c>
    </row>
    <row r="312" spans="1:13" ht="15" customHeight="1">
      <c r="A312" s="76" t="s">
        <v>1008</v>
      </c>
      <c r="B312" s="118" t="s">
        <v>68</v>
      </c>
      <c r="C312" s="112"/>
      <c r="D312" s="157">
        <v>3.9077000000000002</v>
      </c>
      <c r="E312" s="155">
        <v>2.74</v>
      </c>
      <c r="F312" s="148">
        <f t="shared" si="5"/>
        <v>0</v>
      </c>
      <c r="G312" s="116">
        <v>76721.570000000007</v>
      </c>
      <c r="H312" s="114"/>
      <c r="I312" s="80" t="s">
        <v>653</v>
      </c>
      <c r="J312" s="114"/>
      <c r="K312" s="162">
        <v>1</v>
      </c>
      <c r="L312" s="150">
        <v>0.8</v>
      </c>
      <c r="M312" s="80" t="s">
        <v>2050</v>
      </c>
    </row>
    <row r="313" spans="1:13" ht="15" customHeight="1">
      <c r="A313" s="76" t="s">
        <v>1009</v>
      </c>
      <c r="B313" s="118" t="s">
        <v>68</v>
      </c>
      <c r="C313" s="112"/>
      <c r="D313" s="157">
        <v>4.9840999999999998</v>
      </c>
      <c r="E313" s="155">
        <v>5.1100000000000003</v>
      </c>
      <c r="F313" s="148">
        <f t="shared" si="5"/>
        <v>0</v>
      </c>
      <c r="G313" s="116">
        <v>106080.31</v>
      </c>
      <c r="H313" s="114"/>
      <c r="I313" s="80" t="s">
        <v>653</v>
      </c>
      <c r="J313" s="114"/>
      <c r="K313" s="162">
        <v>1</v>
      </c>
      <c r="L313" s="150">
        <v>0.8</v>
      </c>
      <c r="M313" s="80" t="s">
        <v>2050</v>
      </c>
    </row>
    <row r="314" spans="1:13" ht="15" customHeight="1">
      <c r="A314" s="76" t="s">
        <v>1010</v>
      </c>
      <c r="B314" s="118" t="s">
        <v>68</v>
      </c>
      <c r="C314" s="112"/>
      <c r="D314" s="157">
        <v>7.5434000000000001</v>
      </c>
      <c r="E314" s="155">
        <v>6.85</v>
      </c>
      <c r="F314" s="148">
        <f t="shared" si="5"/>
        <v>0</v>
      </c>
      <c r="G314" s="116">
        <v>224064.33</v>
      </c>
      <c r="H314" s="114"/>
      <c r="I314" s="80" t="s">
        <v>653</v>
      </c>
      <c r="J314" s="114"/>
      <c r="K314" s="162">
        <v>1</v>
      </c>
      <c r="L314" s="150">
        <v>0.8</v>
      </c>
      <c r="M314" s="80" t="s">
        <v>2050</v>
      </c>
    </row>
    <row r="315" spans="1:13" s="74" customFormat="1" ht="15" customHeight="1">
      <c r="A315" s="76" t="s">
        <v>1011</v>
      </c>
      <c r="B315" s="118" t="s">
        <v>195</v>
      </c>
      <c r="C315" s="112"/>
      <c r="D315" s="157">
        <v>2.7014</v>
      </c>
      <c r="E315" s="155">
        <v>3.49</v>
      </c>
      <c r="F315" s="148">
        <f t="shared" si="5"/>
        <v>0</v>
      </c>
      <c r="G315" s="116">
        <v>54439.68</v>
      </c>
      <c r="H315" s="114"/>
      <c r="I315" s="80" t="s">
        <v>665</v>
      </c>
      <c r="J315" s="114"/>
      <c r="K315" s="162">
        <v>1</v>
      </c>
      <c r="L315" s="150">
        <v>0.8</v>
      </c>
      <c r="M315" s="154" t="s">
        <v>2050</v>
      </c>
    </row>
    <row r="316" spans="1:13" ht="15" customHeight="1">
      <c r="A316" s="76" t="s">
        <v>1012</v>
      </c>
      <c r="B316" s="118" t="s">
        <v>195</v>
      </c>
      <c r="C316" s="112"/>
      <c r="D316" s="157">
        <v>2.7014</v>
      </c>
      <c r="E316" s="155">
        <v>3.83</v>
      </c>
      <c r="F316" s="148">
        <f t="shared" si="5"/>
        <v>0</v>
      </c>
      <c r="G316" s="116">
        <v>54439.68</v>
      </c>
      <c r="H316" s="114"/>
      <c r="I316" s="80" t="s">
        <v>665</v>
      </c>
      <c r="J316" s="114"/>
      <c r="K316" s="162">
        <v>1</v>
      </c>
      <c r="L316" s="150">
        <v>0.8</v>
      </c>
      <c r="M316" s="80" t="s">
        <v>2050</v>
      </c>
    </row>
    <row r="317" spans="1:13" ht="15" customHeight="1">
      <c r="A317" s="76" t="s">
        <v>1013</v>
      </c>
      <c r="B317" s="118" t="s">
        <v>195</v>
      </c>
      <c r="C317" s="112"/>
      <c r="D317" s="157">
        <v>3.6602999999999999</v>
      </c>
      <c r="E317" s="155">
        <v>8.25</v>
      </c>
      <c r="F317" s="148">
        <f t="shared" si="5"/>
        <v>0</v>
      </c>
      <c r="G317" s="116">
        <v>68530.17</v>
      </c>
      <c r="H317" s="114"/>
      <c r="I317" s="80" t="s">
        <v>665</v>
      </c>
      <c r="J317" s="114"/>
      <c r="K317" s="162">
        <v>1</v>
      </c>
      <c r="L317" s="150">
        <v>0.8</v>
      </c>
      <c r="M317" s="80" t="s">
        <v>2050</v>
      </c>
    </row>
    <row r="318" spans="1:13" ht="15" customHeight="1">
      <c r="A318" s="76" t="s">
        <v>1014</v>
      </c>
      <c r="B318" s="118" t="s">
        <v>195</v>
      </c>
      <c r="C318" s="112"/>
      <c r="D318" s="157">
        <v>5.4585999999999997</v>
      </c>
      <c r="E318" s="155">
        <v>11.22</v>
      </c>
      <c r="F318" s="148">
        <f t="shared" si="5"/>
        <v>0</v>
      </c>
      <c r="G318" s="116">
        <v>121284.25</v>
      </c>
      <c r="H318" s="114"/>
      <c r="I318" s="80" t="s">
        <v>665</v>
      </c>
      <c r="J318" s="114"/>
      <c r="K318" s="162">
        <v>1</v>
      </c>
      <c r="L318" s="150">
        <v>0.8</v>
      </c>
      <c r="M318" s="80" t="s">
        <v>2050</v>
      </c>
    </row>
    <row r="319" spans="1:13" s="74" customFormat="1" ht="15" customHeight="1">
      <c r="A319" s="76" t="s">
        <v>1015</v>
      </c>
      <c r="B319" s="118" t="s">
        <v>196</v>
      </c>
      <c r="C319" s="112"/>
      <c r="D319" s="157">
        <v>1.3021</v>
      </c>
      <c r="E319" s="155">
        <v>2.71</v>
      </c>
      <c r="F319" s="148">
        <f t="shared" si="5"/>
        <v>0</v>
      </c>
      <c r="G319" s="116">
        <v>30000</v>
      </c>
      <c r="H319" s="114"/>
      <c r="I319" s="80" t="s">
        <v>665</v>
      </c>
      <c r="J319" s="114"/>
      <c r="K319" s="162">
        <v>1</v>
      </c>
      <c r="L319" s="150">
        <v>0.8</v>
      </c>
      <c r="M319" s="80" t="s">
        <v>2050</v>
      </c>
    </row>
    <row r="320" spans="1:13" ht="15" customHeight="1">
      <c r="A320" s="76" t="s">
        <v>1016</v>
      </c>
      <c r="B320" s="118" t="s">
        <v>196</v>
      </c>
      <c r="C320" s="112"/>
      <c r="D320" s="157">
        <v>2.1898</v>
      </c>
      <c r="E320" s="155">
        <v>3.05</v>
      </c>
      <c r="F320" s="148">
        <f t="shared" si="5"/>
        <v>0</v>
      </c>
      <c r="G320" s="116">
        <v>38683.480000000003</v>
      </c>
      <c r="H320" s="114"/>
      <c r="I320" s="80" t="s">
        <v>665</v>
      </c>
      <c r="J320" s="114"/>
      <c r="K320" s="162">
        <v>1</v>
      </c>
      <c r="L320" s="150">
        <v>0.8</v>
      </c>
      <c r="M320" s="80" t="s">
        <v>2050</v>
      </c>
    </row>
    <row r="321" spans="1:13" ht="15" customHeight="1">
      <c r="A321" s="76" t="s">
        <v>1017</v>
      </c>
      <c r="B321" s="118" t="s">
        <v>196</v>
      </c>
      <c r="C321" s="112"/>
      <c r="D321" s="157">
        <v>2.7128000000000001</v>
      </c>
      <c r="E321" s="155">
        <v>4.38</v>
      </c>
      <c r="F321" s="148">
        <f t="shared" si="5"/>
        <v>0</v>
      </c>
      <c r="G321" s="116">
        <v>49654.19</v>
      </c>
      <c r="H321" s="114"/>
      <c r="I321" s="80" t="s">
        <v>665</v>
      </c>
      <c r="J321" s="114"/>
      <c r="K321" s="162">
        <v>1</v>
      </c>
      <c r="L321" s="150">
        <v>0.8</v>
      </c>
      <c r="M321" s="80" t="s">
        <v>2050</v>
      </c>
    </row>
    <row r="322" spans="1:13" ht="15" customHeight="1">
      <c r="A322" s="76" t="s">
        <v>1018</v>
      </c>
      <c r="B322" s="118" t="s">
        <v>196</v>
      </c>
      <c r="C322" s="112"/>
      <c r="D322" s="157">
        <v>4.4973000000000001</v>
      </c>
      <c r="E322" s="155">
        <v>8.32</v>
      </c>
      <c r="F322" s="148">
        <f t="shared" si="5"/>
        <v>0</v>
      </c>
      <c r="G322" s="116">
        <v>97572.15</v>
      </c>
      <c r="H322" s="114"/>
      <c r="I322" s="80" t="s">
        <v>665</v>
      </c>
      <c r="J322" s="114"/>
      <c r="K322" s="162">
        <v>1</v>
      </c>
      <c r="L322" s="150">
        <v>0.8</v>
      </c>
      <c r="M322" s="80" t="s">
        <v>2050</v>
      </c>
    </row>
    <row r="323" spans="1:13" s="74" customFormat="1" ht="15" customHeight="1">
      <c r="A323" s="76" t="s">
        <v>1019</v>
      </c>
      <c r="B323" s="118" t="s">
        <v>197</v>
      </c>
      <c r="C323" s="112"/>
      <c r="D323" s="157">
        <v>1.3120000000000001</v>
      </c>
      <c r="E323" s="155">
        <v>1.98</v>
      </c>
      <c r="F323" s="148">
        <f t="shared" si="5"/>
        <v>0</v>
      </c>
      <c r="G323" s="116">
        <v>30000</v>
      </c>
      <c r="H323" s="114"/>
      <c r="I323" s="80" t="s">
        <v>665</v>
      </c>
      <c r="J323" s="114"/>
      <c r="K323" s="162">
        <v>1</v>
      </c>
      <c r="L323" s="150">
        <v>0.8</v>
      </c>
      <c r="M323" s="80" t="s">
        <v>2050</v>
      </c>
    </row>
    <row r="324" spans="1:13" ht="15" customHeight="1">
      <c r="A324" s="76" t="s">
        <v>1020</v>
      </c>
      <c r="B324" s="118" t="s">
        <v>197</v>
      </c>
      <c r="C324" s="112"/>
      <c r="D324" s="157">
        <v>1.5198</v>
      </c>
      <c r="E324" s="155">
        <v>2.1</v>
      </c>
      <c r="F324" s="148">
        <f t="shared" si="5"/>
        <v>0</v>
      </c>
      <c r="G324" s="116">
        <v>34345.1</v>
      </c>
      <c r="H324" s="114"/>
      <c r="I324" s="80" t="s">
        <v>665</v>
      </c>
      <c r="J324" s="114"/>
      <c r="K324" s="162">
        <v>1</v>
      </c>
      <c r="L324" s="150">
        <v>0.8</v>
      </c>
      <c r="M324" s="80" t="s">
        <v>2050</v>
      </c>
    </row>
    <row r="325" spans="1:13" ht="15" customHeight="1">
      <c r="A325" s="76" t="s">
        <v>1021</v>
      </c>
      <c r="B325" s="118" t="s">
        <v>197</v>
      </c>
      <c r="C325" s="112"/>
      <c r="D325" s="157">
        <v>1.9177999999999999</v>
      </c>
      <c r="E325" s="155">
        <v>3.28</v>
      </c>
      <c r="F325" s="148">
        <f t="shared" si="5"/>
        <v>0</v>
      </c>
      <c r="G325" s="116">
        <v>44265.52</v>
      </c>
      <c r="H325" s="114"/>
      <c r="I325" s="80" t="s">
        <v>665</v>
      </c>
      <c r="J325" s="114"/>
      <c r="K325" s="162">
        <v>1</v>
      </c>
      <c r="L325" s="150">
        <v>0.8</v>
      </c>
      <c r="M325" s="80" t="s">
        <v>2050</v>
      </c>
    </row>
    <row r="326" spans="1:13" ht="15" customHeight="1">
      <c r="A326" s="76" t="s">
        <v>1022</v>
      </c>
      <c r="B326" s="118" t="s">
        <v>197</v>
      </c>
      <c r="C326" s="112"/>
      <c r="D326" s="157">
        <v>3.9729999999999999</v>
      </c>
      <c r="E326" s="155">
        <v>7.67</v>
      </c>
      <c r="F326" s="148">
        <f t="shared" si="5"/>
        <v>0</v>
      </c>
      <c r="G326" s="116">
        <v>88397.16</v>
      </c>
      <c r="H326" s="114"/>
      <c r="I326" s="80" t="s">
        <v>665</v>
      </c>
      <c r="J326" s="114"/>
      <c r="K326" s="162">
        <v>1</v>
      </c>
      <c r="L326" s="150">
        <v>0.8</v>
      </c>
      <c r="M326" s="80" t="s">
        <v>2050</v>
      </c>
    </row>
    <row r="327" spans="1:13" s="74" customFormat="1" ht="15" customHeight="1">
      <c r="A327" s="76" t="s">
        <v>1023</v>
      </c>
      <c r="B327" s="118" t="s">
        <v>198</v>
      </c>
      <c r="C327" s="112"/>
      <c r="D327" s="157">
        <v>1.6268</v>
      </c>
      <c r="E327" s="155">
        <v>2.0099999999999998</v>
      </c>
      <c r="F327" s="148">
        <f t="shared" si="5"/>
        <v>0</v>
      </c>
      <c r="G327" s="116">
        <v>38214.03</v>
      </c>
      <c r="H327" s="114"/>
      <c r="I327" s="80" t="s">
        <v>665</v>
      </c>
      <c r="J327" s="114"/>
      <c r="K327" s="162">
        <v>1</v>
      </c>
      <c r="L327" s="150">
        <v>0.8</v>
      </c>
      <c r="M327" s="80" t="s">
        <v>2050</v>
      </c>
    </row>
    <row r="328" spans="1:13" ht="15" customHeight="1">
      <c r="A328" s="76" t="s">
        <v>1024</v>
      </c>
      <c r="B328" s="118" t="s">
        <v>198</v>
      </c>
      <c r="C328" s="112"/>
      <c r="D328" s="157">
        <v>2.4245999999999999</v>
      </c>
      <c r="E328" s="155">
        <v>2.68</v>
      </c>
      <c r="F328" s="148">
        <f t="shared" si="5"/>
        <v>0</v>
      </c>
      <c r="G328" s="116">
        <v>49660.4</v>
      </c>
      <c r="H328" s="114"/>
      <c r="I328" s="80" t="s">
        <v>665</v>
      </c>
      <c r="J328" s="114"/>
      <c r="K328" s="162">
        <v>1</v>
      </c>
      <c r="L328" s="150">
        <v>0.8</v>
      </c>
      <c r="M328" s="80" t="s">
        <v>2050</v>
      </c>
    </row>
    <row r="329" spans="1:13" ht="15" customHeight="1">
      <c r="A329" s="76" t="s">
        <v>1025</v>
      </c>
      <c r="B329" s="118" t="s">
        <v>198</v>
      </c>
      <c r="C329" s="112"/>
      <c r="D329" s="157">
        <v>3.6857000000000002</v>
      </c>
      <c r="E329" s="155">
        <v>5.99</v>
      </c>
      <c r="F329" s="148">
        <f t="shared" si="5"/>
        <v>0</v>
      </c>
      <c r="G329" s="116">
        <v>97638.92</v>
      </c>
      <c r="H329" s="114"/>
      <c r="I329" s="80" t="s">
        <v>665</v>
      </c>
      <c r="J329" s="114"/>
      <c r="K329" s="162">
        <v>1</v>
      </c>
      <c r="L329" s="150">
        <v>0.8</v>
      </c>
      <c r="M329" s="80" t="s">
        <v>2050</v>
      </c>
    </row>
    <row r="330" spans="1:13" ht="15" customHeight="1">
      <c r="A330" s="76" t="s">
        <v>1026</v>
      </c>
      <c r="B330" s="118" t="s">
        <v>198</v>
      </c>
      <c r="C330" s="112"/>
      <c r="D330" s="157">
        <v>5.2862</v>
      </c>
      <c r="E330" s="155">
        <v>9.6199999999999992</v>
      </c>
      <c r="F330" s="148">
        <f t="shared" si="5"/>
        <v>0</v>
      </c>
      <c r="G330" s="116">
        <v>107640.32000000001</v>
      </c>
      <c r="H330" s="114"/>
      <c r="I330" s="80" t="s">
        <v>665</v>
      </c>
      <c r="J330" s="114"/>
      <c r="K330" s="162">
        <v>1</v>
      </c>
      <c r="L330" s="150">
        <v>0.8</v>
      </c>
      <c r="M330" s="80" t="s">
        <v>2050</v>
      </c>
    </row>
    <row r="331" spans="1:13" s="74" customFormat="1" ht="15" customHeight="1">
      <c r="A331" s="76" t="s">
        <v>1027</v>
      </c>
      <c r="B331" s="118" t="s">
        <v>199</v>
      </c>
      <c r="C331" s="112"/>
      <c r="D331" s="157">
        <v>1.893</v>
      </c>
      <c r="E331" s="155">
        <v>2.19</v>
      </c>
      <c r="F331" s="148">
        <f t="shared" si="5"/>
        <v>0</v>
      </c>
      <c r="G331" s="116">
        <v>39356.199999999997</v>
      </c>
      <c r="H331" s="114"/>
      <c r="I331" s="80" t="s">
        <v>665</v>
      </c>
      <c r="J331" s="114"/>
      <c r="K331" s="162">
        <v>1</v>
      </c>
      <c r="L331" s="150">
        <v>0.8</v>
      </c>
      <c r="M331" s="80" t="s">
        <v>2050</v>
      </c>
    </row>
    <row r="332" spans="1:13" ht="15" customHeight="1">
      <c r="A332" s="76" t="s">
        <v>1028</v>
      </c>
      <c r="B332" s="118" t="s">
        <v>199</v>
      </c>
      <c r="C332" s="112"/>
      <c r="D332" s="157">
        <v>2.5863</v>
      </c>
      <c r="E332" s="155">
        <v>2.74</v>
      </c>
      <c r="F332" s="148">
        <f t="shared" si="5"/>
        <v>0</v>
      </c>
      <c r="G332" s="116">
        <v>52313.08</v>
      </c>
      <c r="H332" s="114"/>
      <c r="I332" s="80" t="s">
        <v>665</v>
      </c>
      <c r="J332" s="114"/>
      <c r="K332" s="162">
        <v>1</v>
      </c>
      <c r="L332" s="150">
        <v>0.8</v>
      </c>
      <c r="M332" s="80" t="s">
        <v>2050</v>
      </c>
    </row>
    <row r="333" spans="1:13" ht="15" customHeight="1">
      <c r="A333" s="76" t="s">
        <v>1029</v>
      </c>
      <c r="B333" s="118" t="s">
        <v>199</v>
      </c>
      <c r="C333" s="112"/>
      <c r="D333" s="157">
        <v>3.7187999999999999</v>
      </c>
      <c r="E333" s="155">
        <v>4.33</v>
      </c>
      <c r="F333" s="148">
        <f t="shared" si="5"/>
        <v>0</v>
      </c>
      <c r="G333" s="116">
        <v>69965.98</v>
      </c>
      <c r="H333" s="114"/>
      <c r="I333" s="80" t="s">
        <v>665</v>
      </c>
      <c r="J333" s="114"/>
      <c r="K333" s="162">
        <v>1</v>
      </c>
      <c r="L333" s="150">
        <v>0.8</v>
      </c>
      <c r="M333" s="80" t="s">
        <v>2050</v>
      </c>
    </row>
    <row r="334" spans="1:13" ht="15" customHeight="1">
      <c r="A334" s="76" t="s">
        <v>1030</v>
      </c>
      <c r="B334" s="118" t="s">
        <v>199</v>
      </c>
      <c r="C334" s="112"/>
      <c r="D334" s="157">
        <v>4.4615999999999998</v>
      </c>
      <c r="E334" s="155">
        <v>6.34</v>
      </c>
      <c r="F334" s="148">
        <f t="shared" si="5"/>
        <v>0</v>
      </c>
      <c r="G334" s="116">
        <v>75538.13</v>
      </c>
      <c r="H334" s="114"/>
      <c r="I334" s="80" t="s">
        <v>665</v>
      </c>
      <c r="J334" s="114"/>
      <c r="K334" s="162">
        <v>1</v>
      </c>
      <c r="L334" s="150">
        <v>0.8</v>
      </c>
      <c r="M334" s="80" t="s">
        <v>2050</v>
      </c>
    </row>
    <row r="335" spans="1:13" s="74" customFormat="1" ht="15" customHeight="1">
      <c r="A335" s="76" t="s">
        <v>1031</v>
      </c>
      <c r="B335" s="118" t="s">
        <v>200</v>
      </c>
      <c r="C335" s="112"/>
      <c r="D335" s="157">
        <v>1.6980999999999999</v>
      </c>
      <c r="E335" s="155">
        <v>2.15</v>
      </c>
      <c r="F335" s="148">
        <f t="shared" si="5"/>
        <v>0</v>
      </c>
      <c r="G335" s="116">
        <v>42188.51</v>
      </c>
      <c r="H335" s="114"/>
      <c r="I335" s="80" t="s">
        <v>665</v>
      </c>
      <c r="J335" s="114"/>
      <c r="K335" s="162">
        <v>1</v>
      </c>
      <c r="L335" s="150">
        <v>0.8</v>
      </c>
      <c r="M335" s="80" t="s">
        <v>2050</v>
      </c>
    </row>
    <row r="336" spans="1:13" ht="15" customHeight="1">
      <c r="A336" s="76" t="s">
        <v>1032</v>
      </c>
      <c r="B336" s="118" t="s">
        <v>200</v>
      </c>
      <c r="C336" s="112"/>
      <c r="D336" s="157">
        <v>1.9651000000000001</v>
      </c>
      <c r="E336" s="155">
        <v>3.1</v>
      </c>
      <c r="F336" s="148">
        <f t="shared" si="5"/>
        <v>0</v>
      </c>
      <c r="G336" s="116">
        <v>50017.15</v>
      </c>
      <c r="H336" s="114"/>
      <c r="I336" s="80" t="s">
        <v>665</v>
      </c>
      <c r="J336" s="114"/>
      <c r="K336" s="162">
        <v>1</v>
      </c>
      <c r="L336" s="150">
        <v>0.8</v>
      </c>
      <c r="M336" s="80" t="s">
        <v>2050</v>
      </c>
    </row>
    <row r="337" spans="1:13" ht="15" customHeight="1">
      <c r="A337" s="76" t="s">
        <v>1033</v>
      </c>
      <c r="B337" s="118" t="s">
        <v>200</v>
      </c>
      <c r="C337" s="112"/>
      <c r="D337" s="157">
        <v>3.0893000000000002</v>
      </c>
      <c r="E337" s="155">
        <v>4.63</v>
      </c>
      <c r="F337" s="148">
        <f t="shared" si="5"/>
        <v>0</v>
      </c>
      <c r="G337" s="116">
        <v>71739.070000000007</v>
      </c>
      <c r="H337" s="114"/>
      <c r="I337" s="80" t="s">
        <v>665</v>
      </c>
      <c r="J337" s="114"/>
      <c r="K337" s="162">
        <v>1</v>
      </c>
      <c r="L337" s="150">
        <v>0.8</v>
      </c>
      <c r="M337" s="80" t="s">
        <v>2050</v>
      </c>
    </row>
    <row r="338" spans="1:13" ht="15" customHeight="1">
      <c r="A338" s="76" t="s">
        <v>1034</v>
      </c>
      <c r="B338" s="118" t="s">
        <v>200</v>
      </c>
      <c r="C338" s="112"/>
      <c r="D338" s="157">
        <v>4.4196</v>
      </c>
      <c r="E338" s="155">
        <v>5.45</v>
      </c>
      <c r="F338" s="148">
        <f t="shared" si="5"/>
        <v>0</v>
      </c>
      <c r="G338" s="116">
        <v>102215.22</v>
      </c>
      <c r="H338" s="114"/>
      <c r="I338" s="80" t="s">
        <v>665</v>
      </c>
      <c r="J338" s="114"/>
      <c r="K338" s="162">
        <v>1</v>
      </c>
      <c r="L338" s="150">
        <v>0.8</v>
      </c>
      <c r="M338" s="80" t="s">
        <v>2050</v>
      </c>
    </row>
    <row r="339" spans="1:13" s="74" customFormat="1" ht="15" customHeight="1">
      <c r="A339" s="76" t="s">
        <v>1035</v>
      </c>
      <c r="B339" s="118" t="s">
        <v>2090</v>
      </c>
      <c r="C339" s="112"/>
      <c r="D339" s="157">
        <v>5.9709000000000003</v>
      </c>
      <c r="E339" s="155">
        <v>1.68</v>
      </c>
      <c r="F339" s="148">
        <f t="shared" si="5"/>
        <v>0</v>
      </c>
      <c r="G339" s="116">
        <v>94810.99</v>
      </c>
      <c r="H339" s="114"/>
      <c r="I339" s="80" t="s">
        <v>663</v>
      </c>
      <c r="J339" s="114"/>
      <c r="K339" s="162">
        <v>1</v>
      </c>
      <c r="L339" s="150">
        <v>0.8</v>
      </c>
      <c r="M339" s="80" t="s">
        <v>2050</v>
      </c>
    </row>
    <row r="340" spans="1:13" ht="15" customHeight="1">
      <c r="A340" s="76" t="s">
        <v>1036</v>
      </c>
      <c r="B340" s="118" t="s">
        <v>2090</v>
      </c>
      <c r="C340" s="112"/>
      <c r="D340" s="157">
        <v>6.6782000000000004</v>
      </c>
      <c r="E340" s="155">
        <v>3.43</v>
      </c>
      <c r="F340" s="148">
        <f t="shared" si="5"/>
        <v>0</v>
      </c>
      <c r="G340" s="116">
        <v>134322.34</v>
      </c>
      <c r="H340" s="114"/>
      <c r="I340" s="80" t="s">
        <v>663</v>
      </c>
      <c r="J340" s="114"/>
      <c r="K340" s="162">
        <v>1</v>
      </c>
      <c r="L340" s="150">
        <v>0.8</v>
      </c>
      <c r="M340" s="80" t="s">
        <v>2050</v>
      </c>
    </row>
    <row r="341" spans="1:13" ht="15" customHeight="1">
      <c r="A341" s="76" t="s">
        <v>1037</v>
      </c>
      <c r="B341" s="118" t="s">
        <v>2090</v>
      </c>
      <c r="C341" s="112"/>
      <c r="D341" s="157">
        <v>7.7657999999999996</v>
      </c>
      <c r="E341" s="155">
        <v>4.67</v>
      </c>
      <c r="F341" s="148">
        <f t="shared" si="5"/>
        <v>0</v>
      </c>
      <c r="G341" s="116">
        <v>149156.74</v>
      </c>
      <c r="H341" s="114"/>
      <c r="I341" s="80" t="s">
        <v>663</v>
      </c>
      <c r="J341" s="114"/>
      <c r="K341" s="162">
        <v>1</v>
      </c>
      <c r="L341" s="150">
        <v>0.8</v>
      </c>
      <c r="M341" s="80" t="s">
        <v>2050</v>
      </c>
    </row>
    <row r="342" spans="1:13" ht="15" customHeight="1">
      <c r="A342" s="76" t="s">
        <v>1038</v>
      </c>
      <c r="B342" s="118" t="s">
        <v>2090</v>
      </c>
      <c r="C342" s="112"/>
      <c r="D342" s="157">
        <v>9.7939000000000007</v>
      </c>
      <c r="E342" s="155">
        <v>7.04</v>
      </c>
      <c r="F342" s="148">
        <f t="shared" si="5"/>
        <v>0</v>
      </c>
      <c r="G342" s="116">
        <v>213085.48</v>
      </c>
      <c r="H342" s="114"/>
      <c r="I342" s="80" t="s">
        <v>663</v>
      </c>
      <c r="J342" s="114"/>
      <c r="K342" s="162">
        <v>1</v>
      </c>
      <c r="L342" s="150">
        <v>0.8</v>
      </c>
      <c r="M342" s="80" t="s">
        <v>2050</v>
      </c>
    </row>
    <row r="343" spans="1:13" s="74" customFormat="1" ht="15" customHeight="1">
      <c r="A343" s="76" t="s">
        <v>1039</v>
      </c>
      <c r="B343" s="118" t="s">
        <v>201</v>
      </c>
      <c r="C343" s="112"/>
      <c r="D343" s="157">
        <v>3.5501</v>
      </c>
      <c r="E343" s="155">
        <v>2.81</v>
      </c>
      <c r="F343" s="148">
        <f t="shared" si="5"/>
        <v>0</v>
      </c>
      <c r="G343" s="116">
        <v>73883.66</v>
      </c>
      <c r="H343" s="114"/>
      <c r="I343" s="80" t="s">
        <v>665</v>
      </c>
      <c r="J343" s="114"/>
      <c r="K343" s="162">
        <v>1</v>
      </c>
      <c r="L343" s="150">
        <v>0.8</v>
      </c>
      <c r="M343" s="80" t="s">
        <v>2050</v>
      </c>
    </row>
    <row r="344" spans="1:13" ht="15" customHeight="1">
      <c r="A344" s="76" t="s">
        <v>1040</v>
      </c>
      <c r="B344" s="118" t="s">
        <v>201</v>
      </c>
      <c r="C344" s="112"/>
      <c r="D344" s="157">
        <v>3.5501</v>
      </c>
      <c r="E344" s="155">
        <v>3.47</v>
      </c>
      <c r="F344" s="148">
        <f t="shared" si="5"/>
        <v>0</v>
      </c>
      <c r="G344" s="116">
        <v>73883.66</v>
      </c>
      <c r="H344" s="114"/>
      <c r="I344" s="80" t="s">
        <v>665</v>
      </c>
      <c r="J344" s="114"/>
      <c r="K344" s="162">
        <v>1</v>
      </c>
      <c r="L344" s="150">
        <v>0.8</v>
      </c>
      <c r="M344" s="80" t="s">
        <v>2050</v>
      </c>
    </row>
    <row r="345" spans="1:13" ht="15" customHeight="1">
      <c r="A345" s="76" t="s">
        <v>1041</v>
      </c>
      <c r="B345" s="118" t="s">
        <v>201</v>
      </c>
      <c r="C345" s="112"/>
      <c r="D345" s="157">
        <v>5.8822999999999999</v>
      </c>
      <c r="E345" s="155">
        <v>6.77</v>
      </c>
      <c r="F345" s="148">
        <f t="shared" si="5"/>
        <v>0</v>
      </c>
      <c r="G345" s="116">
        <v>105678.32</v>
      </c>
      <c r="H345" s="114"/>
      <c r="I345" s="80" t="s">
        <v>665</v>
      </c>
      <c r="J345" s="114"/>
      <c r="K345" s="162">
        <v>1</v>
      </c>
      <c r="L345" s="150">
        <v>0.8</v>
      </c>
      <c r="M345" s="80" t="s">
        <v>2050</v>
      </c>
    </row>
    <row r="346" spans="1:13" ht="15" customHeight="1">
      <c r="A346" s="76" t="s">
        <v>1042</v>
      </c>
      <c r="B346" s="118" t="s">
        <v>201</v>
      </c>
      <c r="C346" s="112"/>
      <c r="D346" s="157">
        <v>7.9607999999999999</v>
      </c>
      <c r="E346" s="155">
        <v>9.7899999999999991</v>
      </c>
      <c r="F346" s="148">
        <f t="shared" si="5"/>
        <v>0</v>
      </c>
      <c r="G346" s="116">
        <v>144925.91</v>
      </c>
      <c r="H346" s="114"/>
      <c r="I346" s="80" t="s">
        <v>665</v>
      </c>
      <c r="J346" s="114"/>
      <c r="K346" s="162">
        <v>1</v>
      </c>
      <c r="L346" s="150">
        <v>0.8</v>
      </c>
      <c r="M346" s="80" t="s">
        <v>2050</v>
      </c>
    </row>
    <row r="347" spans="1:13" s="74" customFormat="1" ht="15" customHeight="1">
      <c r="A347" s="76" t="s">
        <v>1043</v>
      </c>
      <c r="B347" s="118" t="s">
        <v>69</v>
      </c>
      <c r="C347" s="112"/>
      <c r="D347" s="157">
        <v>1.593</v>
      </c>
      <c r="E347" s="155">
        <v>2.25</v>
      </c>
      <c r="F347" s="148">
        <f t="shared" si="5"/>
        <v>0</v>
      </c>
      <c r="G347" s="116">
        <v>36226.03</v>
      </c>
      <c r="H347" s="114"/>
      <c r="I347" s="80" t="s">
        <v>653</v>
      </c>
      <c r="J347" s="114"/>
      <c r="K347" s="162">
        <v>1</v>
      </c>
      <c r="L347" s="150">
        <v>0.8</v>
      </c>
      <c r="M347" s="80" t="s">
        <v>2050</v>
      </c>
    </row>
    <row r="348" spans="1:13" ht="15" customHeight="1">
      <c r="A348" s="76" t="s">
        <v>1044</v>
      </c>
      <c r="B348" s="118" t="s">
        <v>69</v>
      </c>
      <c r="C348" s="112"/>
      <c r="D348" s="157">
        <v>2.0493999999999999</v>
      </c>
      <c r="E348" s="155">
        <v>4.22</v>
      </c>
      <c r="F348" s="148">
        <f t="shared" si="5"/>
        <v>0</v>
      </c>
      <c r="G348" s="116">
        <v>46668.39</v>
      </c>
      <c r="H348" s="114"/>
      <c r="I348" s="80" t="s">
        <v>653</v>
      </c>
      <c r="J348" s="114"/>
      <c r="K348" s="162">
        <v>1</v>
      </c>
      <c r="L348" s="150">
        <v>0.8</v>
      </c>
      <c r="M348" s="80" t="s">
        <v>2050</v>
      </c>
    </row>
    <row r="349" spans="1:13" ht="15" customHeight="1">
      <c r="A349" s="76" t="s">
        <v>1045</v>
      </c>
      <c r="B349" s="118" t="s">
        <v>69</v>
      </c>
      <c r="C349" s="112"/>
      <c r="D349" s="157">
        <v>2.5743</v>
      </c>
      <c r="E349" s="155">
        <v>6.3</v>
      </c>
      <c r="F349" s="148">
        <f t="shared" si="5"/>
        <v>0</v>
      </c>
      <c r="G349" s="116">
        <v>61496.91</v>
      </c>
      <c r="H349" s="114"/>
      <c r="I349" s="80" t="s">
        <v>653</v>
      </c>
      <c r="J349" s="114"/>
      <c r="K349" s="162">
        <v>1</v>
      </c>
      <c r="L349" s="150">
        <v>0.8</v>
      </c>
      <c r="M349" s="80" t="s">
        <v>2050</v>
      </c>
    </row>
    <row r="350" spans="1:13" ht="15" customHeight="1">
      <c r="A350" s="76" t="s">
        <v>1046</v>
      </c>
      <c r="B350" s="118" t="s">
        <v>69</v>
      </c>
      <c r="C350" s="112"/>
      <c r="D350" s="157">
        <v>5.9416000000000002</v>
      </c>
      <c r="E350" s="155">
        <v>11.78</v>
      </c>
      <c r="F350" s="148">
        <f t="shared" si="5"/>
        <v>0</v>
      </c>
      <c r="G350" s="116">
        <v>228607.97</v>
      </c>
      <c r="H350" s="114"/>
      <c r="I350" s="80" t="s">
        <v>653</v>
      </c>
      <c r="J350" s="114"/>
      <c r="K350" s="162">
        <v>1</v>
      </c>
      <c r="L350" s="150">
        <v>0.8</v>
      </c>
      <c r="M350" s="80" t="s">
        <v>2050</v>
      </c>
    </row>
    <row r="351" spans="1:13" s="74" customFormat="1" ht="15" customHeight="1">
      <c r="A351" s="76" t="s">
        <v>1047</v>
      </c>
      <c r="B351" s="118" t="s">
        <v>2091</v>
      </c>
      <c r="C351" s="112"/>
      <c r="D351" s="157">
        <v>1.5024999999999999</v>
      </c>
      <c r="E351" s="155">
        <v>2.2200000000000002</v>
      </c>
      <c r="F351" s="148">
        <f t="shared" si="5"/>
        <v>0</v>
      </c>
      <c r="G351" s="116">
        <v>34665.08</v>
      </c>
      <c r="H351" s="114"/>
      <c r="I351" s="80" t="s">
        <v>653</v>
      </c>
      <c r="J351" s="114"/>
      <c r="K351" s="162">
        <v>1</v>
      </c>
      <c r="L351" s="150">
        <v>0.8</v>
      </c>
      <c r="M351" s="80" t="s">
        <v>2050</v>
      </c>
    </row>
    <row r="352" spans="1:13" ht="15" customHeight="1">
      <c r="A352" s="76" t="s">
        <v>1048</v>
      </c>
      <c r="B352" s="118" t="s">
        <v>2091</v>
      </c>
      <c r="C352" s="112"/>
      <c r="D352" s="157">
        <v>2.4588000000000001</v>
      </c>
      <c r="E352" s="155">
        <v>4.09</v>
      </c>
      <c r="F352" s="148">
        <f t="shared" si="5"/>
        <v>0</v>
      </c>
      <c r="G352" s="116">
        <v>59862.86</v>
      </c>
      <c r="H352" s="114"/>
      <c r="I352" s="80" t="s">
        <v>653</v>
      </c>
      <c r="J352" s="114"/>
      <c r="K352" s="162">
        <v>1</v>
      </c>
      <c r="L352" s="150">
        <v>0.8</v>
      </c>
      <c r="M352" s="80" t="s">
        <v>2050</v>
      </c>
    </row>
    <row r="353" spans="1:13" ht="15" customHeight="1">
      <c r="A353" s="76" t="s">
        <v>1049</v>
      </c>
      <c r="B353" s="118" t="s">
        <v>2091</v>
      </c>
      <c r="C353" s="112"/>
      <c r="D353" s="157">
        <v>3.5922999999999998</v>
      </c>
      <c r="E353" s="155">
        <v>7.45</v>
      </c>
      <c r="F353" s="148">
        <f t="shared" si="5"/>
        <v>0</v>
      </c>
      <c r="G353" s="116">
        <v>76732.38</v>
      </c>
      <c r="H353" s="114"/>
      <c r="I353" s="80" t="s">
        <v>653</v>
      </c>
      <c r="J353" s="114"/>
      <c r="K353" s="162">
        <v>1</v>
      </c>
      <c r="L353" s="150">
        <v>0.8</v>
      </c>
      <c r="M353" s="80" t="s">
        <v>2050</v>
      </c>
    </row>
    <row r="354" spans="1:13" ht="15" customHeight="1">
      <c r="A354" s="76" t="s">
        <v>1050</v>
      </c>
      <c r="B354" s="118" t="s">
        <v>2091</v>
      </c>
      <c r="C354" s="112"/>
      <c r="D354" s="157">
        <v>5.8691000000000004</v>
      </c>
      <c r="E354" s="155">
        <v>8.59</v>
      </c>
      <c r="F354" s="148">
        <f t="shared" si="5"/>
        <v>0</v>
      </c>
      <c r="G354" s="116">
        <v>143722.35</v>
      </c>
      <c r="H354" s="114"/>
      <c r="I354" s="80" t="s">
        <v>653</v>
      </c>
      <c r="J354" s="114"/>
      <c r="K354" s="162">
        <v>1</v>
      </c>
      <c r="L354" s="150">
        <v>0.8</v>
      </c>
      <c r="M354" s="80" t="s">
        <v>2050</v>
      </c>
    </row>
    <row r="355" spans="1:13" s="74" customFormat="1" ht="15" customHeight="1">
      <c r="A355" s="76" t="s">
        <v>1051</v>
      </c>
      <c r="B355" s="118" t="s">
        <v>357</v>
      </c>
      <c r="C355" s="112"/>
      <c r="D355" s="157">
        <v>1.3381000000000001</v>
      </c>
      <c r="E355" s="155">
        <v>2.61</v>
      </c>
      <c r="F355" s="148">
        <f t="shared" ref="F355:F418" si="6">IF(I355="Mental Health and Substance Abuse",ROUND(E355,0),0)</f>
        <v>0</v>
      </c>
      <c r="G355" s="116">
        <v>30000</v>
      </c>
      <c r="H355" s="114"/>
      <c r="I355" s="80" t="s">
        <v>653</v>
      </c>
      <c r="J355" s="114"/>
      <c r="K355" s="162">
        <v>1</v>
      </c>
      <c r="L355" s="150">
        <v>0.8</v>
      </c>
      <c r="M355" s="80" t="s">
        <v>2050</v>
      </c>
    </row>
    <row r="356" spans="1:13" ht="15" customHeight="1">
      <c r="A356" s="76" t="s">
        <v>1052</v>
      </c>
      <c r="B356" s="118" t="s">
        <v>357</v>
      </c>
      <c r="C356" s="112"/>
      <c r="D356" s="157">
        <v>1.7946</v>
      </c>
      <c r="E356" s="155">
        <v>2.89</v>
      </c>
      <c r="F356" s="148">
        <f t="shared" si="6"/>
        <v>0</v>
      </c>
      <c r="G356" s="116">
        <v>40506.76</v>
      </c>
      <c r="H356" s="114"/>
      <c r="I356" s="80" t="s">
        <v>653</v>
      </c>
      <c r="J356" s="114"/>
      <c r="K356" s="162">
        <v>1</v>
      </c>
      <c r="L356" s="150">
        <v>0.8</v>
      </c>
      <c r="M356" s="80" t="s">
        <v>2050</v>
      </c>
    </row>
    <row r="357" spans="1:13" ht="15" customHeight="1">
      <c r="A357" s="76" t="s">
        <v>1053</v>
      </c>
      <c r="B357" s="118" t="s">
        <v>357</v>
      </c>
      <c r="C357" s="112"/>
      <c r="D357" s="157">
        <v>2.5966</v>
      </c>
      <c r="E357" s="155">
        <v>5.09</v>
      </c>
      <c r="F357" s="148">
        <f t="shared" si="6"/>
        <v>0</v>
      </c>
      <c r="G357" s="116">
        <v>64351.31</v>
      </c>
      <c r="H357" s="114"/>
      <c r="I357" s="80" t="s">
        <v>653</v>
      </c>
      <c r="J357" s="114"/>
      <c r="K357" s="162">
        <v>1</v>
      </c>
      <c r="L357" s="150">
        <v>0.8</v>
      </c>
      <c r="M357" s="80" t="s">
        <v>2050</v>
      </c>
    </row>
    <row r="358" spans="1:13" ht="15" customHeight="1">
      <c r="A358" s="76" t="s">
        <v>1054</v>
      </c>
      <c r="B358" s="118" t="s">
        <v>357</v>
      </c>
      <c r="C358" s="112"/>
      <c r="D358" s="157">
        <v>5.7954999999999997</v>
      </c>
      <c r="E358" s="155">
        <v>8.6300000000000008</v>
      </c>
      <c r="F358" s="148">
        <f t="shared" si="6"/>
        <v>0</v>
      </c>
      <c r="G358" s="116">
        <v>293746.38</v>
      </c>
      <c r="H358" s="114"/>
      <c r="I358" s="80" t="s">
        <v>653</v>
      </c>
      <c r="J358" s="114"/>
      <c r="K358" s="162">
        <v>1</v>
      </c>
      <c r="L358" s="150">
        <v>0.8</v>
      </c>
      <c r="M358" s="80" t="s">
        <v>2050</v>
      </c>
    </row>
    <row r="359" spans="1:13" s="74" customFormat="1" ht="15" customHeight="1">
      <c r="A359" s="76" t="s">
        <v>1055</v>
      </c>
      <c r="B359" s="118" t="s">
        <v>202</v>
      </c>
      <c r="C359" s="112"/>
      <c r="D359" s="157">
        <v>4.5618999999999996</v>
      </c>
      <c r="E359" s="155">
        <v>1.22</v>
      </c>
      <c r="F359" s="148">
        <f t="shared" si="6"/>
        <v>0</v>
      </c>
      <c r="G359" s="116">
        <v>76274.86</v>
      </c>
      <c r="H359" s="114"/>
      <c r="I359" s="80" t="s">
        <v>665</v>
      </c>
      <c r="J359" s="114"/>
      <c r="K359" s="162">
        <v>1</v>
      </c>
      <c r="L359" s="150">
        <v>0.8</v>
      </c>
      <c r="M359" s="80" t="s">
        <v>2050</v>
      </c>
    </row>
    <row r="360" spans="1:13" ht="15" customHeight="1">
      <c r="A360" s="76" t="s">
        <v>1056</v>
      </c>
      <c r="B360" s="118" t="s">
        <v>202</v>
      </c>
      <c r="C360" s="112"/>
      <c r="D360" s="157">
        <v>4.8620999999999999</v>
      </c>
      <c r="E360" s="155">
        <v>1.63</v>
      </c>
      <c r="F360" s="148">
        <f t="shared" si="6"/>
        <v>0</v>
      </c>
      <c r="G360" s="116">
        <v>83721.570000000007</v>
      </c>
      <c r="H360" s="114"/>
      <c r="I360" s="80" t="s">
        <v>665</v>
      </c>
      <c r="J360" s="114"/>
      <c r="K360" s="162">
        <v>1</v>
      </c>
      <c r="L360" s="150">
        <v>0.8</v>
      </c>
      <c r="M360" s="80" t="s">
        <v>2050</v>
      </c>
    </row>
    <row r="361" spans="1:13" ht="15" customHeight="1">
      <c r="A361" s="76" t="s">
        <v>1057</v>
      </c>
      <c r="B361" s="118" t="s">
        <v>202</v>
      </c>
      <c r="C361" s="112"/>
      <c r="D361" s="157">
        <v>5.9984000000000002</v>
      </c>
      <c r="E361" s="155">
        <v>3.73</v>
      </c>
      <c r="F361" s="148">
        <f t="shared" si="6"/>
        <v>0</v>
      </c>
      <c r="G361" s="116">
        <v>107680.62</v>
      </c>
      <c r="H361" s="114"/>
      <c r="I361" s="80" t="s">
        <v>665</v>
      </c>
      <c r="J361" s="114"/>
      <c r="K361" s="162">
        <v>1</v>
      </c>
      <c r="L361" s="150">
        <v>0.8</v>
      </c>
      <c r="M361" s="80" t="s">
        <v>2050</v>
      </c>
    </row>
    <row r="362" spans="1:13" ht="15" customHeight="1">
      <c r="A362" s="76" t="s">
        <v>1058</v>
      </c>
      <c r="B362" s="118" t="s">
        <v>202</v>
      </c>
      <c r="C362" s="112"/>
      <c r="D362" s="157">
        <v>8.8663000000000007</v>
      </c>
      <c r="E362" s="155">
        <v>9.15</v>
      </c>
      <c r="F362" s="148">
        <f t="shared" si="6"/>
        <v>0</v>
      </c>
      <c r="G362" s="116">
        <v>162308.31</v>
      </c>
      <c r="H362" s="114"/>
      <c r="I362" s="80" t="s">
        <v>665</v>
      </c>
      <c r="J362" s="114"/>
      <c r="K362" s="162">
        <v>1</v>
      </c>
      <c r="L362" s="150">
        <v>0.8</v>
      </c>
      <c r="M362" s="80" t="s">
        <v>2050</v>
      </c>
    </row>
    <row r="363" spans="1:13" s="74" customFormat="1" ht="15" customHeight="1">
      <c r="A363" s="76" t="s">
        <v>1059</v>
      </c>
      <c r="B363" s="118" t="s">
        <v>70</v>
      </c>
      <c r="C363" s="112"/>
      <c r="D363" s="157">
        <v>0.86</v>
      </c>
      <c r="E363" s="155">
        <v>1.74</v>
      </c>
      <c r="F363" s="148">
        <f t="shared" si="6"/>
        <v>0</v>
      </c>
      <c r="G363" s="116">
        <v>30000</v>
      </c>
      <c r="H363" s="114"/>
      <c r="I363" s="80" t="s">
        <v>665</v>
      </c>
      <c r="J363" s="114"/>
      <c r="K363" s="162">
        <v>1</v>
      </c>
      <c r="L363" s="150">
        <v>0.8</v>
      </c>
      <c r="M363" s="80" t="s">
        <v>2050</v>
      </c>
    </row>
    <row r="364" spans="1:13" ht="15" customHeight="1">
      <c r="A364" s="76" t="s">
        <v>1060</v>
      </c>
      <c r="B364" s="118" t="s">
        <v>70</v>
      </c>
      <c r="C364" s="112"/>
      <c r="D364" s="157">
        <v>1.0403</v>
      </c>
      <c r="E364" s="155">
        <v>2.1800000000000002</v>
      </c>
      <c r="F364" s="148">
        <f t="shared" si="6"/>
        <v>0</v>
      </c>
      <c r="G364" s="116">
        <v>30000</v>
      </c>
      <c r="H364" s="114"/>
      <c r="I364" s="80" t="s">
        <v>665</v>
      </c>
      <c r="J364" s="114"/>
      <c r="K364" s="162">
        <v>1</v>
      </c>
      <c r="L364" s="150">
        <v>0.8</v>
      </c>
      <c r="M364" s="80" t="s">
        <v>2050</v>
      </c>
    </row>
    <row r="365" spans="1:13" ht="15" customHeight="1">
      <c r="A365" s="76" t="s">
        <v>1061</v>
      </c>
      <c r="B365" s="118" t="s">
        <v>70</v>
      </c>
      <c r="C365" s="112"/>
      <c r="D365" s="157">
        <v>1.6694</v>
      </c>
      <c r="E365" s="155">
        <v>3.71</v>
      </c>
      <c r="F365" s="148">
        <f t="shared" si="6"/>
        <v>0</v>
      </c>
      <c r="G365" s="116">
        <v>56683.87</v>
      </c>
      <c r="H365" s="114"/>
      <c r="I365" s="80" t="s">
        <v>665</v>
      </c>
      <c r="J365" s="114"/>
      <c r="K365" s="162">
        <v>1</v>
      </c>
      <c r="L365" s="150">
        <v>0.8</v>
      </c>
      <c r="M365" s="80" t="s">
        <v>2050</v>
      </c>
    </row>
    <row r="366" spans="1:13" ht="15" customHeight="1">
      <c r="A366" s="76" t="s">
        <v>1062</v>
      </c>
      <c r="B366" s="118" t="s">
        <v>70</v>
      </c>
      <c r="C366" s="112"/>
      <c r="D366" s="157">
        <v>3.6549</v>
      </c>
      <c r="E366" s="155">
        <v>6.19</v>
      </c>
      <c r="F366" s="148">
        <f t="shared" si="6"/>
        <v>0</v>
      </c>
      <c r="G366" s="116">
        <v>90258.37</v>
      </c>
      <c r="H366" s="114"/>
      <c r="I366" s="80" t="s">
        <v>665</v>
      </c>
      <c r="J366" s="114"/>
      <c r="K366" s="162">
        <v>1</v>
      </c>
      <c r="L366" s="150">
        <v>0.8</v>
      </c>
      <c r="M366" s="80" t="s">
        <v>2050</v>
      </c>
    </row>
    <row r="367" spans="1:13" s="74" customFormat="1" ht="15" customHeight="1">
      <c r="A367" s="76" t="s">
        <v>1063</v>
      </c>
      <c r="B367" s="118" t="s">
        <v>71</v>
      </c>
      <c r="C367" s="112"/>
      <c r="D367" s="157">
        <v>0.69789999999999996</v>
      </c>
      <c r="E367" s="155">
        <v>1.6</v>
      </c>
      <c r="F367" s="148">
        <f t="shared" si="6"/>
        <v>0</v>
      </c>
      <c r="G367" s="116">
        <v>30000</v>
      </c>
      <c r="H367" s="114"/>
      <c r="I367" s="80" t="s">
        <v>665</v>
      </c>
      <c r="J367" s="114"/>
      <c r="K367" s="162">
        <v>1</v>
      </c>
      <c r="L367" s="150">
        <v>0.8</v>
      </c>
      <c r="M367" s="80" t="s">
        <v>2050</v>
      </c>
    </row>
    <row r="368" spans="1:13" ht="15" customHeight="1">
      <c r="A368" s="76" t="s">
        <v>1064</v>
      </c>
      <c r="B368" s="118" t="s">
        <v>71</v>
      </c>
      <c r="C368" s="112"/>
      <c r="D368" s="157">
        <v>0.90890000000000004</v>
      </c>
      <c r="E368" s="155">
        <v>2.2200000000000002</v>
      </c>
      <c r="F368" s="148">
        <f t="shared" si="6"/>
        <v>0</v>
      </c>
      <c r="G368" s="116">
        <v>30000</v>
      </c>
      <c r="H368" s="114"/>
      <c r="I368" s="80" t="s">
        <v>665</v>
      </c>
      <c r="J368" s="114"/>
      <c r="K368" s="162">
        <v>1</v>
      </c>
      <c r="L368" s="150">
        <v>0.8</v>
      </c>
      <c r="M368" s="80" t="s">
        <v>2050</v>
      </c>
    </row>
    <row r="369" spans="1:13" ht="15" customHeight="1">
      <c r="A369" s="76" t="s">
        <v>1065</v>
      </c>
      <c r="B369" s="118" t="s">
        <v>71</v>
      </c>
      <c r="C369" s="112"/>
      <c r="D369" s="157">
        <v>1.7015</v>
      </c>
      <c r="E369" s="155">
        <v>3.35</v>
      </c>
      <c r="F369" s="148">
        <f t="shared" si="6"/>
        <v>0</v>
      </c>
      <c r="G369" s="116">
        <v>35919.18</v>
      </c>
      <c r="H369" s="114"/>
      <c r="I369" s="80" t="s">
        <v>665</v>
      </c>
      <c r="J369" s="114"/>
      <c r="K369" s="162">
        <v>1</v>
      </c>
      <c r="L369" s="150">
        <v>0.8</v>
      </c>
      <c r="M369" s="80" t="s">
        <v>2050</v>
      </c>
    </row>
    <row r="370" spans="1:13" ht="15" customHeight="1">
      <c r="A370" s="76" t="s">
        <v>1066</v>
      </c>
      <c r="B370" s="118" t="s">
        <v>71</v>
      </c>
      <c r="C370" s="112"/>
      <c r="D370" s="157">
        <v>2.8028</v>
      </c>
      <c r="E370" s="155">
        <v>6.04</v>
      </c>
      <c r="F370" s="148">
        <f t="shared" si="6"/>
        <v>0</v>
      </c>
      <c r="G370" s="116">
        <v>62501.47</v>
      </c>
      <c r="H370" s="114"/>
      <c r="I370" s="80" t="s">
        <v>665</v>
      </c>
      <c r="J370" s="114"/>
      <c r="K370" s="162">
        <v>1</v>
      </c>
      <c r="L370" s="150">
        <v>0.8</v>
      </c>
      <c r="M370" s="80" t="s">
        <v>2050</v>
      </c>
    </row>
    <row r="371" spans="1:13" s="74" customFormat="1" ht="15" customHeight="1">
      <c r="A371" s="76" t="s">
        <v>1067</v>
      </c>
      <c r="B371" s="118" t="s">
        <v>72</v>
      </c>
      <c r="C371" s="112"/>
      <c r="D371" s="157">
        <v>0.83630000000000004</v>
      </c>
      <c r="E371" s="155">
        <v>2.27</v>
      </c>
      <c r="F371" s="148">
        <f t="shared" si="6"/>
        <v>0</v>
      </c>
      <c r="G371" s="116">
        <v>30000</v>
      </c>
      <c r="H371" s="114"/>
      <c r="I371" s="80" t="s">
        <v>665</v>
      </c>
      <c r="J371" s="114"/>
      <c r="K371" s="162">
        <v>1</v>
      </c>
      <c r="L371" s="150">
        <v>0.8</v>
      </c>
      <c r="M371" s="80" t="s">
        <v>2050</v>
      </c>
    </row>
    <row r="372" spans="1:13" ht="15" customHeight="1">
      <c r="A372" s="76" t="s">
        <v>1068</v>
      </c>
      <c r="B372" s="118" t="s">
        <v>72</v>
      </c>
      <c r="C372" s="112"/>
      <c r="D372" s="157">
        <v>1.0842000000000001</v>
      </c>
      <c r="E372" s="155">
        <v>3.2</v>
      </c>
      <c r="F372" s="148">
        <f t="shared" si="6"/>
        <v>0</v>
      </c>
      <c r="G372" s="116">
        <v>30000</v>
      </c>
      <c r="H372" s="114"/>
      <c r="I372" s="80" t="s">
        <v>665</v>
      </c>
      <c r="J372" s="114"/>
      <c r="K372" s="162">
        <v>1</v>
      </c>
      <c r="L372" s="150">
        <v>0.8</v>
      </c>
      <c r="M372" s="80" t="s">
        <v>2050</v>
      </c>
    </row>
    <row r="373" spans="1:13" ht="15" customHeight="1">
      <c r="A373" s="76" t="s">
        <v>1069</v>
      </c>
      <c r="B373" s="118" t="s">
        <v>72</v>
      </c>
      <c r="C373" s="112"/>
      <c r="D373" s="157">
        <v>2.0272999999999999</v>
      </c>
      <c r="E373" s="155">
        <v>5.84</v>
      </c>
      <c r="F373" s="148">
        <f t="shared" si="6"/>
        <v>0</v>
      </c>
      <c r="G373" s="116">
        <v>48472.91</v>
      </c>
      <c r="H373" s="114"/>
      <c r="I373" s="80" t="s">
        <v>665</v>
      </c>
      <c r="J373" s="114"/>
      <c r="K373" s="162">
        <v>1</v>
      </c>
      <c r="L373" s="150">
        <v>0.8</v>
      </c>
      <c r="M373" s="80" t="s">
        <v>2050</v>
      </c>
    </row>
    <row r="374" spans="1:13" ht="15" customHeight="1">
      <c r="A374" s="76" t="s">
        <v>1070</v>
      </c>
      <c r="B374" s="118" t="s">
        <v>72</v>
      </c>
      <c r="C374" s="112"/>
      <c r="D374" s="157">
        <v>5.3474000000000004</v>
      </c>
      <c r="E374" s="155">
        <v>13.85</v>
      </c>
      <c r="F374" s="148">
        <f t="shared" si="6"/>
        <v>0</v>
      </c>
      <c r="G374" s="116">
        <v>239226.99</v>
      </c>
      <c r="H374" s="114"/>
      <c r="I374" s="80" t="s">
        <v>665</v>
      </c>
      <c r="J374" s="114"/>
      <c r="K374" s="162">
        <v>1</v>
      </c>
      <c r="L374" s="150">
        <v>0.8</v>
      </c>
      <c r="M374" s="80" t="s">
        <v>2050</v>
      </c>
    </row>
    <row r="375" spans="1:13" s="74" customFormat="1" ht="15" customHeight="1">
      <c r="A375" s="76" t="s">
        <v>1071</v>
      </c>
      <c r="B375" s="118" t="s">
        <v>203</v>
      </c>
      <c r="C375" s="112"/>
      <c r="D375" s="157">
        <v>0.98529999999999995</v>
      </c>
      <c r="E375" s="155">
        <v>3.6</v>
      </c>
      <c r="F375" s="148">
        <f t="shared" si="6"/>
        <v>0</v>
      </c>
      <c r="G375" s="116">
        <v>30000</v>
      </c>
      <c r="H375" s="114"/>
      <c r="I375" s="80" t="s">
        <v>2111</v>
      </c>
      <c r="J375" s="114"/>
      <c r="K375" s="80">
        <v>1.31</v>
      </c>
      <c r="L375" s="150">
        <v>0.8</v>
      </c>
      <c r="M375" s="80" t="s">
        <v>2050</v>
      </c>
    </row>
    <row r="376" spans="1:13" ht="15" customHeight="1">
      <c r="A376" s="76" t="s">
        <v>1072</v>
      </c>
      <c r="B376" s="118" t="s">
        <v>203</v>
      </c>
      <c r="C376" s="112"/>
      <c r="D376" s="157">
        <v>1.1668000000000001</v>
      </c>
      <c r="E376" s="155">
        <v>4.3499999999999996</v>
      </c>
      <c r="F376" s="148">
        <f t="shared" si="6"/>
        <v>0</v>
      </c>
      <c r="G376" s="116">
        <v>31858.78</v>
      </c>
      <c r="H376" s="114"/>
      <c r="I376" s="80" t="s">
        <v>2111</v>
      </c>
      <c r="J376" s="114"/>
      <c r="K376" s="80">
        <v>1.31</v>
      </c>
      <c r="L376" s="150">
        <v>0.8</v>
      </c>
      <c r="M376" s="80" t="s">
        <v>2050</v>
      </c>
    </row>
    <row r="377" spans="1:13" ht="15" customHeight="1">
      <c r="A377" s="76" t="s">
        <v>1073</v>
      </c>
      <c r="B377" s="118" t="s">
        <v>203</v>
      </c>
      <c r="C377" s="112"/>
      <c r="D377" s="157">
        <v>1.7431000000000001</v>
      </c>
      <c r="E377" s="155">
        <v>6.08</v>
      </c>
      <c r="F377" s="148">
        <f t="shared" si="6"/>
        <v>0</v>
      </c>
      <c r="G377" s="116">
        <v>47644.68</v>
      </c>
      <c r="H377" s="114"/>
      <c r="I377" s="80" t="s">
        <v>2111</v>
      </c>
      <c r="J377" s="114"/>
      <c r="K377" s="80">
        <v>1.31</v>
      </c>
      <c r="L377" s="150">
        <v>0.8</v>
      </c>
      <c r="M377" s="80" t="s">
        <v>2050</v>
      </c>
    </row>
    <row r="378" spans="1:13" ht="15" customHeight="1">
      <c r="A378" s="76" t="s">
        <v>1074</v>
      </c>
      <c r="B378" s="118" t="s">
        <v>203</v>
      </c>
      <c r="C378" s="112"/>
      <c r="D378" s="157">
        <v>2.2856000000000001</v>
      </c>
      <c r="E378" s="155">
        <v>7.48</v>
      </c>
      <c r="F378" s="148">
        <f t="shared" si="6"/>
        <v>0</v>
      </c>
      <c r="G378" s="116">
        <v>62130.559999999998</v>
      </c>
      <c r="H378" s="114"/>
      <c r="I378" s="80" t="s">
        <v>2111</v>
      </c>
      <c r="J378" s="114"/>
      <c r="K378" s="80">
        <v>1.31</v>
      </c>
      <c r="L378" s="150">
        <v>0.8</v>
      </c>
      <c r="M378" s="80" t="s">
        <v>2050</v>
      </c>
    </row>
    <row r="379" spans="1:13" s="74" customFormat="1" ht="15" customHeight="1">
      <c r="A379" s="76" t="s">
        <v>1075</v>
      </c>
      <c r="B379" s="118" t="s">
        <v>73</v>
      </c>
      <c r="C379" s="112"/>
      <c r="D379" s="157">
        <v>0.5585</v>
      </c>
      <c r="E379" s="155">
        <v>2.08</v>
      </c>
      <c r="F379" s="148">
        <f t="shared" si="6"/>
        <v>0</v>
      </c>
      <c r="G379" s="116">
        <v>30000</v>
      </c>
      <c r="H379" s="114"/>
      <c r="I379" s="80" t="s">
        <v>665</v>
      </c>
      <c r="J379" s="114"/>
      <c r="K379" s="162">
        <v>1</v>
      </c>
      <c r="L379" s="150">
        <v>0.8</v>
      </c>
      <c r="M379" s="80" t="s">
        <v>2050</v>
      </c>
    </row>
    <row r="380" spans="1:13" ht="15" customHeight="1">
      <c r="A380" s="76" t="s">
        <v>1076</v>
      </c>
      <c r="B380" s="118" t="s">
        <v>73</v>
      </c>
      <c r="C380" s="112"/>
      <c r="D380" s="157">
        <v>0.86829999999999996</v>
      </c>
      <c r="E380" s="155">
        <v>3.01</v>
      </c>
      <c r="F380" s="148">
        <f t="shared" si="6"/>
        <v>0</v>
      </c>
      <c r="G380" s="116">
        <v>30000</v>
      </c>
      <c r="H380" s="114"/>
      <c r="I380" s="80" t="s">
        <v>665</v>
      </c>
      <c r="J380" s="114"/>
      <c r="K380" s="162">
        <v>1</v>
      </c>
      <c r="L380" s="150">
        <v>0.8</v>
      </c>
      <c r="M380" s="80" t="s">
        <v>2050</v>
      </c>
    </row>
    <row r="381" spans="1:13" ht="15" customHeight="1">
      <c r="A381" s="76" t="s">
        <v>1077</v>
      </c>
      <c r="B381" s="118" t="s">
        <v>73</v>
      </c>
      <c r="C381" s="112"/>
      <c r="D381" s="157">
        <v>1.4393</v>
      </c>
      <c r="E381" s="155">
        <v>4.5599999999999996</v>
      </c>
      <c r="F381" s="148">
        <f t="shared" si="6"/>
        <v>0</v>
      </c>
      <c r="G381" s="116">
        <v>37860.69</v>
      </c>
      <c r="H381" s="114"/>
      <c r="I381" s="80" t="s">
        <v>665</v>
      </c>
      <c r="J381" s="114"/>
      <c r="K381" s="162">
        <v>1</v>
      </c>
      <c r="L381" s="150">
        <v>0.8</v>
      </c>
      <c r="M381" s="80" t="s">
        <v>2050</v>
      </c>
    </row>
    <row r="382" spans="1:13" ht="15" customHeight="1">
      <c r="A382" s="76" t="s">
        <v>1078</v>
      </c>
      <c r="B382" s="118" t="s">
        <v>73</v>
      </c>
      <c r="C382" s="112"/>
      <c r="D382" s="157">
        <v>3.4584999999999999</v>
      </c>
      <c r="E382" s="155">
        <v>9.2200000000000006</v>
      </c>
      <c r="F382" s="148">
        <f t="shared" si="6"/>
        <v>0</v>
      </c>
      <c r="G382" s="116">
        <v>113946.24000000001</v>
      </c>
      <c r="H382" s="114"/>
      <c r="I382" s="80" t="s">
        <v>665</v>
      </c>
      <c r="J382" s="114"/>
      <c r="K382" s="162">
        <v>1</v>
      </c>
      <c r="L382" s="150">
        <v>0.8</v>
      </c>
      <c r="M382" s="80" t="s">
        <v>2050</v>
      </c>
    </row>
    <row r="383" spans="1:13" s="74" customFormat="1" ht="15" customHeight="1">
      <c r="A383" s="76" t="s">
        <v>1079</v>
      </c>
      <c r="B383" s="118" t="s">
        <v>204</v>
      </c>
      <c r="C383" s="112"/>
      <c r="D383" s="157">
        <v>0.54039999999999999</v>
      </c>
      <c r="E383" s="155">
        <v>1.66</v>
      </c>
      <c r="F383" s="148">
        <f t="shared" si="6"/>
        <v>0</v>
      </c>
      <c r="G383" s="116">
        <v>30000</v>
      </c>
      <c r="H383" s="114"/>
      <c r="I383" s="80" t="s">
        <v>665</v>
      </c>
      <c r="J383" s="114"/>
      <c r="K383" s="162">
        <v>1</v>
      </c>
      <c r="L383" s="150">
        <v>0.8</v>
      </c>
      <c r="M383" s="80" t="s">
        <v>2050</v>
      </c>
    </row>
    <row r="384" spans="1:13" ht="15" customHeight="1">
      <c r="A384" s="76" t="s">
        <v>1080</v>
      </c>
      <c r="B384" s="118" t="s">
        <v>204</v>
      </c>
      <c r="C384" s="112"/>
      <c r="D384" s="157">
        <v>0.69079999999999997</v>
      </c>
      <c r="E384" s="155">
        <v>2.1</v>
      </c>
      <c r="F384" s="148">
        <f t="shared" si="6"/>
        <v>0</v>
      </c>
      <c r="G384" s="116">
        <v>30000</v>
      </c>
      <c r="H384" s="114"/>
      <c r="I384" s="80" t="s">
        <v>665</v>
      </c>
      <c r="J384" s="114"/>
      <c r="K384" s="162">
        <v>1</v>
      </c>
      <c r="L384" s="150">
        <v>0.8</v>
      </c>
      <c r="M384" s="80" t="s">
        <v>2050</v>
      </c>
    </row>
    <row r="385" spans="1:13" ht="15" customHeight="1">
      <c r="A385" s="76" t="s">
        <v>1081</v>
      </c>
      <c r="B385" s="118" t="s">
        <v>204</v>
      </c>
      <c r="C385" s="112"/>
      <c r="D385" s="157">
        <v>1.1474</v>
      </c>
      <c r="E385" s="155">
        <v>2.1</v>
      </c>
      <c r="F385" s="148">
        <f t="shared" si="6"/>
        <v>0</v>
      </c>
      <c r="G385" s="116">
        <v>30000</v>
      </c>
      <c r="H385" s="114"/>
      <c r="I385" s="80" t="s">
        <v>665</v>
      </c>
      <c r="J385" s="114"/>
      <c r="K385" s="162">
        <v>1</v>
      </c>
      <c r="L385" s="150">
        <v>0.8</v>
      </c>
      <c r="M385" s="80" t="s">
        <v>2050</v>
      </c>
    </row>
    <row r="386" spans="1:13" ht="15" customHeight="1">
      <c r="A386" s="76" t="s">
        <v>1082</v>
      </c>
      <c r="B386" s="118" t="s">
        <v>204</v>
      </c>
      <c r="C386" s="112"/>
      <c r="D386" s="157">
        <v>2.2069999999999999</v>
      </c>
      <c r="E386" s="155">
        <v>2.73</v>
      </c>
      <c r="F386" s="148">
        <f t="shared" si="6"/>
        <v>0</v>
      </c>
      <c r="G386" s="116">
        <v>53221.62</v>
      </c>
      <c r="H386" s="114"/>
      <c r="I386" s="80" t="s">
        <v>665</v>
      </c>
      <c r="J386" s="114"/>
      <c r="K386" s="162">
        <v>1</v>
      </c>
      <c r="L386" s="150">
        <v>0.8</v>
      </c>
      <c r="M386" s="80" t="s">
        <v>2050</v>
      </c>
    </row>
    <row r="387" spans="1:13" s="74" customFormat="1" ht="15" customHeight="1">
      <c r="A387" s="76" t="s">
        <v>1083</v>
      </c>
      <c r="B387" s="118" t="s">
        <v>205</v>
      </c>
      <c r="C387" s="112"/>
      <c r="D387" s="157">
        <v>0.9546</v>
      </c>
      <c r="E387" s="155">
        <v>2.35</v>
      </c>
      <c r="F387" s="148">
        <f t="shared" si="6"/>
        <v>0</v>
      </c>
      <c r="G387" s="116">
        <v>30000</v>
      </c>
      <c r="H387" s="114"/>
      <c r="I387" s="80" t="s">
        <v>2111</v>
      </c>
      <c r="J387" s="114"/>
      <c r="K387" s="80">
        <v>1.31</v>
      </c>
      <c r="L387" s="150">
        <v>0.8</v>
      </c>
      <c r="M387" s="80" t="s">
        <v>2050</v>
      </c>
    </row>
    <row r="388" spans="1:13" ht="15" customHeight="1">
      <c r="A388" s="76" t="s">
        <v>1084</v>
      </c>
      <c r="B388" s="118" t="s">
        <v>205</v>
      </c>
      <c r="C388" s="112"/>
      <c r="D388" s="157">
        <v>1.0689</v>
      </c>
      <c r="E388" s="155">
        <v>2.85</v>
      </c>
      <c r="F388" s="148">
        <f t="shared" si="6"/>
        <v>0</v>
      </c>
      <c r="G388" s="116">
        <v>37407.440000000002</v>
      </c>
      <c r="H388" s="114"/>
      <c r="I388" s="80" t="s">
        <v>2111</v>
      </c>
      <c r="J388" s="114"/>
      <c r="K388" s="80">
        <v>1.31</v>
      </c>
      <c r="L388" s="150">
        <v>0.8</v>
      </c>
      <c r="M388" s="80" t="s">
        <v>2050</v>
      </c>
    </row>
    <row r="389" spans="1:13" ht="15" customHeight="1">
      <c r="A389" s="76" t="s">
        <v>1085</v>
      </c>
      <c r="B389" s="118" t="s">
        <v>205</v>
      </c>
      <c r="C389" s="112"/>
      <c r="D389" s="157">
        <v>1.4842</v>
      </c>
      <c r="E389" s="155">
        <v>4.4000000000000004</v>
      </c>
      <c r="F389" s="148">
        <f t="shared" si="6"/>
        <v>0</v>
      </c>
      <c r="G389" s="116">
        <v>44362.81</v>
      </c>
      <c r="H389" s="114"/>
      <c r="I389" s="80" t="s">
        <v>2111</v>
      </c>
      <c r="J389" s="114"/>
      <c r="K389" s="80">
        <v>1.31</v>
      </c>
      <c r="L389" s="150">
        <v>0.8</v>
      </c>
      <c r="M389" s="80" t="s">
        <v>2050</v>
      </c>
    </row>
    <row r="390" spans="1:13" ht="15" customHeight="1">
      <c r="A390" s="76" t="s">
        <v>1086</v>
      </c>
      <c r="B390" s="118" t="s">
        <v>205</v>
      </c>
      <c r="C390" s="112"/>
      <c r="D390" s="157">
        <v>2.5861000000000001</v>
      </c>
      <c r="E390" s="155">
        <v>5.76</v>
      </c>
      <c r="F390" s="148">
        <f t="shared" si="6"/>
        <v>0</v>
      </c>
      <c r="G390" s="116">
        <v>90153.31</v>
      </c>
      <c r="H390" s="114"/>
      <c r="I390" s="80" t="s">
        <v>2111</v>
      </c>
      <c r="J390" s="114"/>
      <c r="K390" s="80">
        <v>1.31</v>
      </c>
      <c r="L390" s="150">
        <v>0.8</v>
      </c>
      <c r="M390" s="80" t="s">
        <v>2050</v>
      </c>
    </row>
    <row r="391" spans="1:13" s="74" customFormat="1" ht="15" customHeight="1">
      <c r="A391" s="76" t="s">
        <v>1087</v>
      </c>
      <c r="B391" s="118" t="s">
        <v>206</v>
      </c>
      <c r="C391" s="112"/>
      <c r="D391" s="157">
        <v>0.60150000000000003</v>
      </c>
      <c r="E391" s="155">
        <v>1.61</v>
      </c>
      <c r="F391" s="148">
        <f t="shared" si="6"/>
        <v>0</v>
      </c>
      <c r="G391" s="116">
        <v>30000</v>
      </c>
      <c r="H391" s="114"/>
      <c r="I391" s="80" t="s">
        <v>665</v>
      </c>
      <c r="J391" s="114"/>
      <c r="K391" s="162">
        <v>1</v>
      </c>
      <c r="L391" s="150">
        <v>0.8</v>
      </c>
      <c r="M391" s="80" t="s">
        <v>2050</v>
      </c>
    </row>
    <row r="392" spans="1:13" ht="15" customHeight="1">
      <c r="A392" s="76" t="s">
        <v>1088</v>
      </c>
      <c r="B392" s="118" t="s">
        <v>206</v>
      </c>
      <c r="C392" s="112"/>
      <c r="D392" s="157">
        <v>0.69310000000000005</v>
      </c>
      <c r="E392" s="155">
        <v>1.94</v>
      </c>
      <c r="F392" s="148">
        <f t="shared" si="6"/>
        <v>0</v>
      </c>
      <c r="G392" s="116">
        <v>30000</v>
      </c>
      <c r="H392" s="114"/>
      <c r="I392" s="80" t="s">
        <v>665</v>
      </c>
      <c r="J392" s="114"/>
      <c r="K392" s="162">
        <v>1</v>
      </c>
      <c r="L392" s="150">
        <v>0.8</v>
      </c>
      <c r="M392" s="80" t="s">
        <v>2050</v>
      </c>
    </row>
    <row r="393" spans="1:13" ht="15" customHeight="1">
      <c r="A393" s="76" t="s">
        <v>1089</v>
      </c>
      <c r="B393" s="118" t="s">
        <v>206</v>
      </c>
      <c r="C393" s="112"/>
      <c r="D393" s="157">
        <v>0.93340000000000001</v>
      </c>
      <c r="E393" s="155">
        <v>2.69</v>
      </c>
      <c r="F393" s="148">
        <f t="shared" si="6"/>
        <v>0</v>
      </c>
      <c r="G393" s="116">
        <v>30000</v>
      </c>
      <c r="H393" s="114"/>
      <c r="I393" s="80" t="s">
        <v>665</v>
      </c>
      <c r="J393" s="114"/>
      <c r="K393" s="162">
        <v>1</v>
      </c>
      <c r="L393" s="150">
        <v>0.8</v>
      </c>
      <c r="M393" s="80" t="s">
        <v>2050</v>
      </c>
    </row>
    <row r="394" spans="1:13" ht="15" customHeight="1">
      <c r="A394" s="76" t="s">
        <v>1090</v>
      </c>
      <c r="B394" s="118" t="s">
        <v>206</v>
      </c>
      <c r="C394" s="112"/>
      <c r="D394" s="157">
        <v>1.6305000000000001</v>
      </c>
      <c r="E394" s="155">
        <v>4.13</v>
      </c>
      <c r="F394" s="148">
        <f t="shared" si="6"/>
        <v>0</v>
      </c>
      <c r="G394" s="116">
        <v>36556.269999999997</v>
      </c>
      <c r="H394" s="114"/>
      <c r="I394" s="80" t="s">
        <v>665</v>
      </c>
      <c r="J394" s="114"/>
      <c r="K394" s="162">
        <v>1</v>
      </c>
      <c r="L394" s="150">
        <v>0.8</v>
      </c>
      <c r="M394" s="80" t="s">
        <v>2050</v>
      </c>
    </row>
    <row r="395" spans="1:13" s="74" customFormat="1" ht="15" customHeight="1">
      <c r="A395" s="76" t="s">
        <v>1091</v>
      </c>
      <c r="B395" s="118" t="s">
        <v>74</v>
      </c>
      <c r="C395" s="112"/>
      <c r="D395" s="157">
        <v>0.50749999999999995</v>
      </c>
      <c r="E395" s="155">
        <v>1.66</v>
      </c>
      <c r="F395" s="148">
        <f t="shared" si="6"/>
        <v>0</v>
      </c>
      <c r="G395" s="116">
        <v>30000</v>
      </c>
      <c r="H395" s="114"/>
      <c r="I395" s="80" t="s">
        <v>2111</v>
      </c>
      <c r="J395" s="114"/>
      <c r="K395" s="80">
        <v>1.31</v>
      </c>
      <c r="L395" s="150">
        <v>0.8</v>
      </c>
      <c r="M395" s="80" t="s">
        <v>2050</v>
      </c>
    </row>
    <row r="396" spans="1:13" ht="15" customHeight="1">
      <c r="A396" s="76" t="s">
        <v>1092</v>
      </c>
      <c r="B396" s="118" t="s">
        <v>74</v>
      </c>
      <c r="C396" s="112"/>
      <c r="D396" s="157">
        <v>0.68089999999999995</v>
      </c>
      <c r="E396" s="155">
        <v>2.1800000000000002</v>
      </c>
      <c r="F396" s="148">
        <f t="shared" si="6"/>
        <v>0</v>
      </c>
      <c r="G396" s="116">
        <v>30000</v>
      </c>
      <c r="H396" s="114"/>
      <c r="I396" s="80" t="s">
        <v>2111</v>
      </c>
      <c r="J396" s="114"/>
      <c r="K396" s="80">
        <v>1.31</v>
      </c>
      <c r="L396" s="150">
        <v>0.8</v>
      </c>
      <c r="M396" s="80" t="s">
        <v>2050</v>
      </c>
    </row>
    <row r="397" spans="1:13" ht="15" customHeight="1">
      <c r="A397" s="76" t="s">
        <v>1093</v>
      </c>
      <c r="B397" s="118" t="s">
        <v>74</v>
      </c>
      <c r="C397" s="112"/>
      <c r="D397" s="157">
        <v>1.2501</v>
      </c>
      <c r="E397" s="155">
        <v>3.79</v>
      </c>
      <c r="F397" s="148">
        <f t="shared" si="6"/>
        <v>0</v>
      </c>
      <c r="G397" s="116">
        <v>31975.25</v>
      </c>
      <c r="H397" s="114"/>
      <c r="I397" s="80" t="s">
        <v>2111</v>
      </c>
      <c r="J397" s="114"/>
      <c r="K397" s="80">
        <v>1.31</v>
      </c>
      <c r="L397" s="150">
        <v>0.8</v>
      </c>
      <c r="M397" s="80" t="s">
        <v>2050</v>
      </c>
    </row>
    <row r="398" spans="1:13" ht="15" customHeight="1">
      <c r="A398" s="76" t="s">
        <v>1094</v>
      </c>
      <c r="B398" s="118" t="s">
        <v>74</v>
      </c>
      <c r="C398" s="112"/>
      <c r="D398" s="157">
        <v>1.9167000000000001</v>
      </c>
      <c r="E398" s="155">
        <v>5.48</v>
      </c>
      <c r="F398" s="148">
        <f t="shared" si="6"/>
        <v>0</v>
      </c>
      <c r="G398" s="116">
        <v>47283.78</v>
      </c>
      <c r="H398" s="114"/>
      <c r="I398" s="80" t="s">
        <v>2111</v>
      </c>
      <c r="J398" s="114"/>
      <c r="K398" s="80">
        <v>1.31</v>
      </c>
      <c r="L398" s="150">
        <v>0.8</v>
      </c>
      <c r="M398" s="80" t="s">
        <v>2050</v>
      </c>
    </row>
    <row r="399" spans="1:13" s="74" customFormat="1" ht="15" customHeight="1">
      <c r="A399" s="76" t="s">
        <v>1095</v>
      </c>
      <c r="B399" s="118" t="s">
        <v>207</v>
      </c>
      <c r="C399" s="112"/>
      <c r="D399" s="157">
        <v>0.91830000000000001</v>
      </c>
      <c r="E399" s="155">
        <v>1.94</v>
      </c>
      <c r="F399" s="148">
        <f t="shared" si="6"/>
        <v>0</v>
      </c>
      <c r="G399" s="116">
        <v>38433.620000000003</v>
      </c>
      <c r="H399" s="114"/>
      <c r="I399" s="80" t="s">
        <v>665</v>
      </c>
      <c r="J399" s="114"/>
      <c r="K399" s="162">
        <v>1</v>
      </c>
      <c r="L399" s="150">
        <v>0.8</v>
      </c>
      <c r="M399" s="80" t="s">
        <v>2050</v>
      </c>
    </row>
    <row r="400" spans="1:13" ht="15" customHeight="1">
      <c r="A400" s="76" t="s">
        <v>1096</v>
      </c>
      <c r="B400" s="118" t="s">
        <v>207</v>
      </c>
      <c r="C400" s="112"/>
      <c r="D400" s="157">
        <v>3.1132</v>
      </c>
      <c r="E400" s="155">
        <v>3.2</v>
      </c>
      <c r="F400" s="148">
        <f t="shared" si="6"/>
        <v>0</v>
      </c>
      <c r="G400" s="116">
        <v>88894.3</v>
      </c>
      <c r="H400" s="114"/>
      <c r="I400" s="80" t="s">
        <v>665</v>
      </c>
      <c r="J400" s="114"/>
      <c r="K400" s="162">
        <v>1</v>
      </c>
      <c r="L400" s="150">
        <v>0.8</v>
      </c>
      <c r="M400" s="80" t="s">
        <v>2050</v>
      </c>
    </row>
    <row r="401" spans="1:13" ht="15" customHeight="1">
      <c r="A401" s="76" t="s">
        <v>1097</v>
      </c>
      <c r="B401" s="118" t="s">
        <v>207</v>
      </c>
      <c r="C401" s="112"/>
      <c r="D401" s="157">
        <v>3.1132</v>
      </c>
      <c r="E401" s="155">
        <v>4.82</v>
      </c>
      <c r="F401" s="148">
        <f t="shared" si="6"/>
        <v>0</v>
      </c>
      <c r="G401" s="116">
        <v>88894.3</v>
      </c>
      <c r="H401" s="114"/>
      <c r="I401" s="80" t="s">
        <v>665</v>
      </c>
      <c r="J401" s="114"/>
      <c r="K401" s="162">
        <v>1</v>
      </c>
      <c r="L401" s="150">
        <v>0.8</v>
      </c>
      <c r="M401" s="80" t="s">
        <v>2050</v>
      </c>
    </row>
    <row r="402" spans="1:13" ht="15" customHeight="1">
      <c r="A402" s="76" t="s">
        <v>1098</v>
      </c>
      <c r="B402" s="118" t="s">
        <v>207</v>
      </c>
      <c r="C402" s="112"/>
      <c r="D402" s="157">
        <v>3.1132</v>
      </c>
      <c r="E402" s="155">
        <v>6.58</v>
      </c>
      <c r="F402" s="148">
        <f t="shared" si="6"/>
        <v>0</v>
      </c>
      <c r="G402" s="116">
        <v>88894.3</v>
      </c>
      <c r="H402" s="114"/>
      <c r="I402" s="80" t="s">
        <v>665</v>
      </c>
      <c r="J402" s="114"/>
      <c r="K402" s="162">
        <v>1</v>
      </c>
      <c r="L402" s="150">
        <v>0.8</v>
      </c>
      <c r="M402" s="80" t="s">
        <v>2050</v>
      </c>
    </row>
    <row r="403" spans="1:13" s="74" customFormat="1" ht="15" customHeight="1">
      <c r="A403" s="76" t="s">
        <v>1099</v>
      </c>
      <c r="B403" s="118" t="s">
        <v>208</v>
      </c>
      <c r="C403" s="112"/>
      <c r="D403" s="157">
        <v>0.53839999999999999</v>
      </c>
      <c r="E403" s="155">
        <v>1.69</v>
      </c>
      <c r="F403" s="148">
        <f t="shared" si="6"/>
        <v>0</v>
      </c>
      <c r="G403" s="116">
        <v>30000</v>
      </c>
      <c r="H403" s="114"/>
      <c r="I403" s="80" t="s">
        <v>665</v>
      </c>
      <c r="J403" s="114"/>
      <c r="K403" s="162">
        <v>1</v>
      </c>
      <c r="L403" s="150">
        <v>0.8</v>
      </c>
      <c r="M403" s="80" t="s">
        <v>2050</v>
      </c>
    </row>
    <row r="404" spans="1:13" ht="15" customHeight="1">
      <c r="A404" s="76" t="s">
        <v>1100</v>
      </c>
      <c r="B404" s="118" t="s">
        <v>208</v>
      </c>
      <c r="C404" s="112"/>
      <c r="D404" s="157">
        <v>0.73909999999999998</v>
      </c>
      <c r="E404" s="155">
        <v>2.21</v>
      </c>
      <c r="F404" s="148">
        <f t="shared" si="6"/>
        <v>0</v>
      </c>
      <c r="G404" s="116">
        <v>30000</v>
      </c>
      <c r="H404" s="114"/>
      <c r="I404" s="80" t="s">
        <v>665</v>
      </c>
      <c r="J404" s="114"/>
      <c r="K404" s="162">
        <v>1</v>
      </c>
      <c r="L404" s="150">
        <v>0.8</v>
      </c>
      <c r="M404" s="80" t="s">
        <v>2050</v>
      </c>
    </row>
    <row r="405" spans="1:13" ht="15" customHeight="1">
      <c r="A405" s="76" t="s">
        <v>1101</v>
      </c>
      <c r="B405" s="118" t="s">
        <v>208</v>
      </c>
      <c r="C405" s="112"/>
      <c r="D405" s="157">
        <v>1.3536999999999999</v>
      </c>
      <c r="E405" s="155">
        <v>3.8</v>
      </c>
      <c r="F405" s="148">
        <f t="shared" si="6"/>
        <v>0</v>
      </c>
      <c r="G405" s="116">
        <v>46755.44</v>
      </c>
      <c r="H405" s="114"/>
      <c r="I405" s="80" t="s">
        <v>665</v>
      </c>
      <c r="J405" s="114"/>
      <c r="K405" s="162">
        <v>1</v>
      </c>
      <c r="L405" s="150">
        <v>0.8</v>
      </c>
      <c r="M405" s="80" t="s">
        <v>2050</v>
      </c>
    </row>
    <row r="406" spans="1:13" ht="15" customHeight="1">
      <c r="A406" s="76" t="s">
        <v>1102</v>
      </c>
      <c r="B406" s="118" t="s">
        <v>208</v>
      </c>
      <c r="C406" s="112"/>
      <c r="D406" s="157">
        <v>2.2372000000000001</v>
      </c>
      <c r="E406" s="155">
        <v>5.34</v>
      </c>
      <c r="F406" s="148">
        <f t="shared" si="6"/>
        <v>0</v>
      </c>
      <c r="G406" s="116">
        <v>60178.37</v>
      </c>
      <c r="H406" s="114"/>
      <c r="I406" s="80" t="s">
        <v>665</v>
      </c>
      <c r="J406" s="114"/>
      <c r="K406" s="162">
        <v>1</v>
      </c>
      <c r="L406" s="150">
        <v>0.8</v>
      </c>
      <c r="M406" s="80" t="s">
        <v>2050</v>
      </c>
    </row>
    <row r="407" spans="1:13" s="74" customFormat="1" ht="15" customHeight="1">
      <c r="A407" s="76" t="s">
        <v>1103</v>
      </c>
      <c r="B407" s="118" t="s">
        <v>75</v>
      </c>
      <c r="C407" s="112"/>
      <c r="D407" s="157">
        <v>0.36990000000000001</v>
      </c>
      <c r="E407" s="155">
        <v>1.42</v>
      </c>
      <c r="F407" s="148">
        <f t="shared" si="6"/>
        <v>0</v>
      </c>
      <c r="G407" s="116">
        <v>30000</v>
      </c>
      <c r="H407" s="114"/>
      <c r="I407" s="80" t="s">
        <v>665</v>
      </c>
      <c r="J407" s="114"/>
      <c r="K407" s="162">
        <v>1</v>
      </c>
      <c r="L407" s="150">
        <v>0.8</v>
      </c>
      <c r="M407" s="80" t="s">
        <v>2050</v>
      </c>
    </row>
    <row r="408" spans="1:13" ht="15" customHeight="1">
      <c r="A408" s="76" t="s">
        <v>1104</v>
      </c>
      <c r="B408" s="118" t="s">
        <v>75</v>
      </c>
      <c r="C408" s="112"/>
      <c r="D408" s="157">
        <v>0.48959999999999998</v>
      </c>
      <c r="E408" s="155">
        <v>1.68</v>
      </c>
      <c r="F408" s="148">
        <f t="shared" si="6"/>
        <v>0</v>
      </c>
      <c r="G408" s="116">
        <v>30000</v>
      </c>
      <c r="H408" s="114"/>
      <c r="I408" s="80" t="s">
        <v>665</v>
      </c>
      <c r="J408" s="114"/>
      <c r="K408" s="162">
        <v>1</v>
      </c>
      <c r="L408" s="150">
        <v>0.8</v>
      </c>
      <c r="M408" s="80" t="s">
        <v>2050</v>
      </c>
    </row>
    <row r="409" spans="1:13" ht="15" customHeight="1">
      <c r="A409" s="76" t="s">
        <v>1105</v>
      </c>
      <c r="B409" s="118" t="s">
        <v>75</v>
      </c>
      <c r="C409" s="112"/>
      <c r="D409" s="157">
        <v>0.88190000000000002</v>
      </c>
      <c r="E409" s="155">
        <v>2.5099999999999998</v>
      </c>
      <c r="F409" s="148">
        <f t="shared" si="6"/>
        <v>0</v>
      </c>
      <c r="G409" s="116">
        <v>30000</v>
      </c>
      <c r="H409" s="114"/>
      <c r="I409" s="80" t="s">
        <v>665</v>
      </c>
      <c r="J409" s="114"/>
      <c r="K409" s="162">
        <v>1</v>
      </c>
      <c r="L409" s="150">
        <v>0.8</v>
      </c>
      <c r="M409" s="80" t="s">
        <v>2050</v>
      </c>
    </row>
    <row r="410" spans="1:13" ht="15" customHeight="1">
      <c r="A410" s="76" t="s">
        <v>1106</v>
      </c>
      <c r="B410" s="118" t="s">
        <v>75</v>
      </c>
      <c r="C410" s="112"/>
      <c r="D410" s="157">
        <v>1.4180999999999999</v>
      </c>
      <c r="E410" s="155">
        <v>4.17</v>
      </c>
      <c r="F410" s="148">
        <f t="shared" si="6"/>
        <v>0</v>
      </c>
      <c r="G410" s="116">
        <v>31855.360000000001</v>
      </c>
      <c r="H410" s="114"/>
      <c r="I410" s="80" t="s">
        <v>665</v>
      </c>
      <c r="J410" s="114"/>
      <c r="K410" s="162">
        <v>1</v>
      </c>
      <c r="L410" s="150">
        <v>0.8</v>
      </c>
      <c r="M410" s="80" t="s">
        <v>2050</v>
      </c>
    </row>
    <row r="411" spans="1:13" s="74" customFormat="1" ht="15" customHeight="1">
      <c r="A411" s="76" t="s">
        <v>1107</v>
      </c>
      <c r="B411" s="118" t="s">
        <v>209</v>
      </c>
      <c r="C411" s="112"/>
      <c r="D411" s="157">
        <v>0.42759999999999998</v>
      </c>
      <c r="E411" s="155">
        <v>1.48</v>
      </c>
      <c r="F411" s="148">
        <f t="shared" si="6"/>
        <v>0</v>
      </c>
      <c r="G411" s="116">
        <v>30000</v>
      </c>
      <c r="H411" s="114"/>
      <c r="I411" s="80" t="s">
        <v>2111</v>
      </c>
      <c r="J411" s="114"/>
      <c r="K411" s="80">
        <v>1.31</v>
      </c>
      <c r="L411" s="150">
        <v>0.8</v>
      </c>
      <c r="M411" s="80" t="s">
        <v>2050</v>
      </c>
    </row>
    <row r="412" spans="1:13" ht="15" customHeight="1">
      <c r="A412" s="76" t="s">
        <v>1108</v>
      </c>
      <c r="B412" s="118" t="s">
        <v>209</v>
      </c>
      <c r="C412" s="112"/>
      <c r="D412" s="157">
        <v>0.62539999999999996</v>
      </c>
      <c r="E412" s="155">
        <v>2.15</v>
      </c>
      <c r="F412" s="148">
        <f t="shared" si="6"/>
        <v>0</v>
      </c>
      <c r="G412" s="116">
        <v>30000</v>
      </c>
      <c r="H412" s="114"/>
      <c r="I412" s="80" t="s">
        <v>2111</v>
      </c>
      <c r="J412" s="114"/>
      <c r="K412" s="80">
        <v>1.31</v>
      </c>
      <c r="L412" s="150">
        <v>0.8</v>
      </c>
      <c r="M412" s="80" t="s">
        <v>2050</v>
      </c>
    </row>
    <row r="413" spans="1:13" ht="15" customHeight="1">
      <c r="A413" s="76" t="s">
        <v>1109</v>
      </c>
      <c r="B413" s="118" t="s">
        <v>209</v>
      </c>
      <c r="C413" s="112"/>
      <c r="D413" s="157">
        <v>0.97950000000000004</v>
      </c>
      <c r="E413" s="155">
        <v>3.01</v>
      </c>
      <c r="F413" s="148">
        <f t="shared" si="6"/>
        <v>0</v>
      </c>
      <c r="G413" s="116">
        <v>30000</v>
      </c>
      <c r="H413" s="114"/>
      <c r="I413" s="80" t="s">
        <v>2111</v>
      </c>
      <c r="J413" s="114"/>
      <c r="K413" s="80">
        <v>1.31</v>
      </c>
      <c r="L413" s="150">
        <v>0.8</v>
      </c>
      <c r="M413" s="80" t="s">
        <v>2050</v>
      </c>
    </row>
    <row r="414" spans="1:13" ht="15" customHeight="1">
      <c r="A414" s="76" t="s">
        <v>1110</v>
      </c>
      <c r="B414" s="118" t="s">
        <v>209</v>
      </c>
      <c r="C414" s="112"/>
      <c r="D414" s="157">
        <v>1.7358</v>
      </c>
      <c r="E414" s="155">
        <v>5.7</v>
      </c>
      <c r="F414" s="148">
        <f t="shared" si="6"/>
        <v>0</v>
      </c>
      <c r="G414" s="116">
        <v>38885.24</v>
      </c>
      <c r="H414" s="114"/>
      <c r="I414" s="80" t="s">
        <v>2111</v>
      </c>
      <c r="J414" s="114"/>
      <c r="K414" s="80">
        <v>1.31</v>
      </c>
      <c r="L414" s="150">
        <v>0.8</v>
      </c>
      <c r="M414" s="80" t="s">
        <v>2050</v>
      </c>
    </row>
    <row r="415" spans="1:13" s="74" customFormat="1" ht="15" customHeight="1">
      <c r="A415" s="76" t="s">
        <v>1111</v>
      </c>
      <c r="B415" s="118" t="s">
        <v>76</v>
      </c>
      <c r="C415" s="112"/>
      <c r="D415" s="157">
        <v>0.62360000000000004</v>
      </c>
      <c r="E415" s="155">
        <v>1.81</v>
      </c>
      <c r="F415" s="148">
        <f t="shared" si="6"/>
        <v>0</v>
      </c>
      <c r="G415" s="116">
        <v>30000</v>
      </c>
      <c r="H415" s="114"/>
      <c r="I415" s="80" t="s">
        <v>665</v>
      </c>
      <c r="J415" s="114"/>
      <c r="K415" s="162">
        <v>1</v>
      </c>
      <c r="L415" s="150">
        <v>0.8</v>
      </c>
      <c r="M415" s="80" t="s">
        <v>2050</v>
      </c>
    </row>
    <row r="416" spans="1:13" ht="15" customHeight="1">
      <c r="A416" s="76" t="s">
        <v>1112</v>
      </c>
      <c r="B416" s="118" t="s">
        <v>76</v>
      </c>
      <c r="C416" s="112"/>
      <c r="D416" s="157">
        <v>0.76</v>
      </c>
      <c r="E416" s="155">
        <v>2.71</v>
      </c>
      <c r="F416" s="148">
        <f t="shared" si="6"/>
        <v>0</v>
      </c>
      <c r="G416" s="116">
        <v>30000</v>
      </c>
      <c r="H416" s="114"/>
      <c r="I416" s="80" t="s">
        <v>665</v>
      </c>
      <c r="J416" s="114"/>
      <c r="K416" s="162">
        <v>1</v>
      </c>
      <c r="L416" s="150">
        <v>0.8</v>
      </c>
      <c r="M416" s="80" t="s">
        <v>2050</v>
      </c>
    </row>
    <row r="417" spans="1:13" ht="15" customHeight="1">
      <c r="A417" s="76" t="s">
        <v>1113</v>
      </c>
      <c r="B417" s="118" t="s">
        <v>76</v>
      </c>
      <c r="C417" s="112"/>
      <c r="D417" s="157">
        <v>1.4200999999999999</v>
      </c>
      <c r="E417" s="155">
        <v>4.32</v>
      </c>
      <c r="F417" s="148">
        <f t="shared" si="6"/>
        <v>0</v>
      </c>
      <c r="G417" s="116">
        <v>40918.959999999999</v>
      </c>
      <c r="H417" s="114"/>
      <c r="I417" s="80" t="s">
        <v>665</v>
      </c>
      <c r="J417" s="114"/>
      <c r="K417" s="162">
        <v>1</v>
      </c>
      <c r="L417" s="150">
        <v>0.8</v>
      </c>
      <c r="M417" s="80" t="s">
        <v>2050</v>
      </c>
    </row>
    <row r="418" spans="1:13" ht="15" customHeight="1">
      <c r="A418" s="76" t="s">
        <v>1114</v>
      </c>
      <c r="B418" s="118" t="s">
        <v>76</v>
      </c>
      <c r="C418" s="112"/>
      <c r="D418" s="157">
        <v>2.2589000000000001</v>
      </c>
      <c r="E418" s="155">
        <v>5.69</v>
      </c>
      <c r="F418" s="148">
        <f t="shared" si="6"/>
        <v>0</v>
      </c>
      <c r="G418" s="116">
        <v>50464.18</v>
      </c>
      <c r="H418" s="114"/>
      <c r="I418" s="80" t="s">
        <v>665</v>
      </c>
      <c r="J418" s="114"/>
      <c r="K418" s="162">
        <v>1</v>
      </c>
      <c r="L418" s="150">
        <v>0.8</v>
      </c>
      <c r="M418" s="80" t="s">
        <v>2050</v>
      </c>
    </row>
    <row r="419" spans="1:13" s="74" customFormat="1" ht="15" customHeight="1">
      <c r="A419" s="76" t="s">
        <v>1115</v>
      </c>
      <c r="B419" s="118" t="s">
        <v>210</v>
      </c>
      <c r="C419" s="112"/>
      <c r="D419" s="157">
        <v>0.98119999999999996</v>
      </c>
      <c r="E419" s="155">
        <v>2.09</v>
      </c>
      <c r="F419" s="148">
        <f t="shared" ref="F419:F482" si="7">IF(I419="Mental Health and Substance Abuse",ROUND(E419,0),0)</f>
        <v>0</v>
      </c>
      <c r="G419" s="116">
        <v>30742.62</v>
      </c>
      <c r="H419" s="114"/>
      <c r="I419" s="80" t="s">
        <v>665</v>
      </c>
      <c r="J419" s="114"/>
      <c r="K419" s="162">
        <v>1</v>
      </c>
      <c r="L419" s="150">
        <v>0.8</v>
      </c>
      <c r="M419" s="80" t="s">
        <v>2050</v>
      </c>
    </row>
    <row r="420" spans="1:13" ht="15" customHeight="1">
      <c r="A420" s="76" t="s">
        <v>1116</v>
      </c>
      <c r="B420" s="118" t="s">
        <v>210</v>
      </c>
      <c r="C420" s="112"/>
      <c r="D420" s="157">
        <v>1.3745000000000001</v>
      </c>
      <c r="E420" s="155">
        <v>3.07</v>
      </c>
      <c r="F420" s="148">
        <f t="shared" si="7"/>
        <v>0</v>
      </c>
      <c r="G420" s="116">
        <v>50917.91</v>
      </c>
      <c r="H420" s="114"/>
      <c r="I420" s="80" t="s">
        <v>665</v>
      </c>
      <c r="J420" s="114"/>
      <c r="K420" s="162">
        <v>1</v>
      </c>
      <c r="L420" s="150">
        <v>0.8</v>
      </c>
      <c r="M420" s="80" t="s">
        <v>2050</v>
      </c>
    </row>
    <row r="421" spans="1:13" ht="15" customHeight="1">
      <c r="A421" s="76" t="s">
        <v>1117</v>
      </c>
      <c r="B421" s="118" t="s">
        <v>210</v>
      </c>
      <c r="C421" s="112"/>
      <c r="D421" s="157">
        <v>1.6740999999999999</v>
      </c>
      <c r="E421" s="155">
        <v>3.4</v>
      </c>
      <c r="F421" s="148">
        <f t="shared" si="7"/>
        <v>0</v>
      </c>
      <c r="G421" s="116">
        <v>74228.92</v>
      </c>
      <c r="H421" s="114"/>
      <c r="I421" s="80" t="s">
        <v>665</v>
      </c>
      <c r="J421" s="114"/>
      <c r="K421" s="162">
        <v>1</v>
      </c>
      <c r="L421" s="150">
        <v>0.8</v>
      </c>
      <c r="M421" s="80" t="s">
        <v>2050</v>
      </c>
    </row>
    <row r="422" spans="1:13" ht="15" customHeight="1">
      <c r="A422" s="76" t="s">
        <v>1118</v>
      </c>
      <c r="B422" s="118" t="s">
        <v>210</v>
      </c>
      <c r="C422" s="112"/>
      <c r="D422" s="157">
        <v>2.9982000000000002</v>
      </c>
      <c r="E422" s="155">
        <v>6.67</v>
      </c>
      <c r="F422" s="148">
        <f t="shared" si="7"/>
        <v>0</v>
      </c>
      <c r="G422" s="116">
        <v>132152.03</v>
      </c>
      <c r="H422" s="114"/>
      <c r="I422" s="80" t="s">
        <v>665</v>
      </c>
      <c r="J422" s="114"/>
      <c r="K422" s="162">
        <v>1</v>
      </c>
      <c r="L422" s="150">
        <v>0.8</v>
      </c>
      <c r="M422" s="80" t="s">
        <v>2050</v>
      </c>
    </row>
    <row r="423" spans="1:13" s="74" customFormat="1" ht="15" customHeight="1">
      <c r="A423" s="76" t="s">
        <v>1119</v>
      </c>
      <c r="B423" s="118" t="s">
        <v>77</v>
      </c>
      <c r="C423" s="112"/>
      <c r="D423" s="157">
        <v>0.4577</v>
      </c>
      <c r="E423" s="155">
        <v>1.79</v>
      </c>
      <c r="F423" s="148">
        <f t="shared" si="7"/>
        <v>0</v>
      </c>
      <c r="G423" s="116">
        <v>30000</v>
      </c>
      <c r="H423" s="114"/>
      <c r="I423" s="80" t="s">
        <v>665</v>
      </c>
      <c r="J423" s="114"/>
      <c r="K423" s="162">
        <v>1</v>
      </c>
      <c r="L423" s="150">
        <v>0.8</v>
      </c>
      <c r="M423" s="80" t="s">
        <v>2050</v>
      </c>
    </row>
    <row r="424" spans="1:13" ht="15" customHeight="1">
      <c r="A424" s="76" t="s">
        <v>1120</v>
      </c>
      <c r="B424" s="118" t="s">
        <v>77</v>
      </c>
      <c r="C424" s="112"/>
      <c r="D424" s="157">
        <v>0.68910000000000005</v>
      </c>
      <c r="E424" s="155">
        <v>2.2599999999999998</v>
      </c>
      <c r="F424" s="148">
        <f t="shared" si="7"/>
        <v>0</v>
      </c>
      <c r="G424" s="116">
        <v>30000</v>
      </c>
      <c r="H424" s="114"/>
      <c r="I424" s="80" t="s">
        <v>665</v>
      </c>
      <c r="J424" s="114"/>
      <c r="K424" s="162">
        <v>1</v>
      </c>
      <c r="L424" s="150">
        <v>0.8</v>
      </c>
      <c r="M424" s="80" t="s">
        <v>2050</v>
      </c>
    </row>
    <row r="425" spans="1:13" ht="15" customHeight="1">
      <c r="A425" s="76" t="s">
        <v>1121</v>
      </c>
      <c r="B425" s="118" t="s">
        <v>77</v>
      </c>
      <c r="C425" s="112"/>
      <c r="D425" s="157">
        <v>1.3329</v>
      </c>
      <c r="E425" s="155">
        <v>4.0599999999999996</v>
      </c>
      <c r="F425" s="148">
        <f t="shared" si="7"/>
        <v>0</v>
      </c>
      <c r="G425" s="116">
        <v>41934.61</v>
      </c>
      <c r="H425" s="114"/>
      <c r="I425" s="80" t="s">
        <v>665</v>
      </c>
      <c r="J425" s="114"/>
      <c r="K425" s="162">
        <v>1</v>
      </c>
      <c r="L425" s="150">
        <v>0.8</v>
      </c>
      <c r="M425" s="80" t="s">
        <v>2050</v>
      </c>
    </row>
    <row r="426" spans="1:13" ht="15" customHeight="1">
      <c r="A426" s="76" t="s">
        <v>1122</v>
      </c>
      <c r="B426" s="118" t="s">
        <v>77</v>
      </c>
      <c r="C426" s="112"/>
      <c r="D426" s="157">
        <v>2.3102</v>
      </c>
      <c r="E426" s="155">
        <v>5.57</v>
      </c>
      <c r="F426" s="148">
        <f t="shared" si="7"/>
        <v>0</v>
      </c>
      <c r="G426" s="116">
        <v>64635.15</v>
      </c>
      <c r="H426" s="114"/>
      <c r="I426" s="80" t="s">
        <v>665</v>
      </c>
      <c r="J426" s="114"/>
      <c r="K426" s="162">
        <v>1</v>
      </c>
      <c r="L426" s="150">
        <v>0.8</v>
      </c>
      <c r="M426" s="80" t="s">
        <v>2050</v>
      </c>
    </row>
    <row r="427" spans="1:13" s="74" customFormat="1" ht="15" customHeight="1">
      <c r="A427" s="76" t="s">
        <v>1123</v>
      </c>
      <c r="B427" s="118" t="s">
        <v>211</v>
      </c>
      <c r="C427" s="112"/>
      <c r="D427" s="157">
        <v>1.1879999999999999</v>
      </c>
      <c r="E427" s="155">
        <v>2</v>
      </c>
      <c r="F427" s="148">
        <f t="shared" si="7"/>
        <v>0</v>
      </c>
      <c r="G427" s="116">
        <v>30000</v>
      </c>
      <c r="H427" s="114"/>
      <c r="I427" s="80" t="s">
        <v>652</v>
      </c>
      <c r="J427" s="114"/>
      <c r="K427" s="162">
        <v>1</v>
      </c>
      <c r="L427" s="150">
        <v>0.8</v>
      </c>
      <c r="M427" s="80" t="s">
        <v>2050</v>
      </c>
    </row>
    <row r="428" spans="1:13" ht="15" customHeight="1">
      <c r="A428" s="76" t="s">
        <v>1124</v>
      </c>
      <c r="B428" s="118" t="s">
        <v>211</v>
      </c>
      <c r="C428" s="112"/>
      <c r="D428" s="157">
        <v>2.7785000000000002</v>
      </c>
      <c r="E428" s="155">
        <v>4.75</v>
      </c>
      <c r="F428" s="148">
        <f t="shared" si="7"/>
        <v>0</v>
      </c>
      <c r="G428" s="116">
        <v>62051.47</v>
      </c>
      <c r="H428" s="114"/>
      <c r="I428" s="80" t="s">
        <v>652</v>
      </c>
      <c r="J428" s="114"/>
      <c r="K428" s="162">
        <v>1</v>
      </c>
      <c r="L428" s="150">
        <v>0.8</v>
      </c>
      <c r="M428" s="80" t="s">
        <v>2050</v>
      </c>
    </row>
    <row r="429" spans="1:13" ht="15" customHeight="1">
      <c r="A429" s="76" t="s">
        <v>1125</v>
      </c>
      <c r="B429" s="118" t="s">
        <v>211</v>
      </c>
      <c r="C429" s="112"/>
      <c r="D429" s="157">
        <v>3.9184999999999999</v>
      </c>
      <c r="E429" s="155">
        <v>7.69</v>
      </c>
      <c r="F429" s="148">
        <f t="shared" si="7"/>
        <v>0</v>
      </c>
      <c r="G429" s="116">
        <v>89445.1</v>
      </c>
      <c r="H429" s="114"/>
      <c r="I429" s="80" t="s">
        <v>652</v>
      </c>
      <c r="J429" s="114"/>
      <c r="K429" s="162">
        <v>1</v>
      </c>
      <c r="L429" s="150">
        <v>0.8</v>
      </c>
      <c r="M429" s="80" t="s">
        <v>2050</v>
      </c>
    </row>
    <row r="430" spans="1:13" ht="15" customHeight="1">
      <c r="A430" s="76" t="s">
        <v>1126</v>
      </c>
      <c r="B430" s="118" t="s">
        <v>211</v>
      </c>
      <c r="C430" s="112"/>
      <c r="D430" s="157">
        <v>7.915</v>
      </c>
      <c r="E430" s="155">
        <v>14.5</v>
      </c>
      <c r="F430" s="148">
        <f t="shared" si="7"/>
        <v>0</v>
      </c>
      <c r="G430" s="116">
        <v>197202.85</v>
      </c>
      <c r="H430" s="114"/>
      <c r="I430" s="80" t="s">
        <v>652</v>
      </c>
      <c r="J430" s="114"/>
      <c r="K430" s="162">
        <v>1</v>
      </c>
      <c r="L430" s="150">
        <v>0.8</v>
      </c>
      <c r="M430" s="80" t="s">
        <v>2050</v>
      </c>
    </row>
    <row r="431" spans="1:13" s="74" customFormat="1" ht="15" customHeight="1">
      <c r="A431" s="76" t="s">
        <v>1127</v>
      </c>
      <c r="B431" s="118" t="s">
        <v>212</v>
      </c>
      <c r="C431" s="112"/>
      <c r="D431" s="157">
        <v>1.5196000000000001</v>
      </c>
      <c r="E431" s="155">
        <v>2.73</v>
      </c>
      <c r="F431" s="148">
        <f t="shared" si="7"/>
        <v>0</v>
      </c>
      <c r="G431" s="116">
        <v>34122.35</v>
      </c>
      <c r="H431" s="114"/>
      <c r="I431" s="80" t="s">
        <v>652</v>
      </c>
      <c r="J431" s="114"/>
      <c r="K431" s="162">
        <v>1</v>
      </c>
      <c r="L431" s="150">
        <v>0.8</v>
      </c>
      <c r="M431" s="80" t="s">
        <v>2050</v>
      </c>
    </row>
    <row r="432" spans="1:13" ht="15" customHeight="1">
      <c r="A432" s="76" t="s">
        <v>1128</v>
      </c>
      <c r="B432" s="118" t="s">
        <v>212</v>
      </c>
      <c r="C432" s="112"/>
      <c r="D432" s="157">
        <v>1.6462000000000001</v>
      </c>
      <c r="E432" s="155">
        <v>3.74</v>
      </c>
      <c r="F432" s="148">
        <f t="shared" si="7"/>
        <v>0</v>
      </c>
      <c r="G432" s="116">
        <v>34122.35</v>
      </c>
      <c r="H432" s="114"/>
      <c r="I432" s="80" t="s">
        <v>652</v>
      </c>
      <c r="J432" s="114"/>
      <c r="K432" s="162">
        <v>1</v>
      </c>
      <c r="L432" s="150">
        <v>0.8</v>
      </c>
      <c r="M432" s="80" t="s">
        <v>2050</v>
      </c>
    </row>
    <row r="433" spans="1:13" ht="15" customHeight="1">
      <c r="A433" s="76" t="s">
        <v>1129</v>
      </c>
      <c r="B433" s="118" t="s">
        <v>212</v>
      </c>
      <c r="C433" s="112"/>
      <c r="D433" s="157">
        <v>2.8069000000000002</v>
      </c>
      <c r="E433" s="155">
        <v>7.63</v>
      </c>
      <c r="F433" s="148">
        <f t="shared" si="7"/>
        <v>0</v>
      </c>
      <c r="G433" s="116">
        <v>62748.89</v>
      </c>
      <c r="H433" s="114"/>
      <c r="I433" s="80" t="s">
        <v>652</v>
      </c>
      <c r="J433" s="114"/>
      <c r="K433" s="162">
        <v>1</v>
      </c>
      <c r="L433" s="150">
        <v>0.8</v>
      </c>
      <c r="M433" s="80" t="s">
        <v>2050</v>
      </c>
    </row>
    <row r="434" spans="1:13" ht="15" customHeight="1">
      <c r="A434" s="76" t="s">
        <v>1130</v>
      </c>
      <c r="B434" s="118" t="s">
        <v>212</v>
      </c>
      <c r="C434" s="112"/>
      <c r="D434" s="157">
        <v>4.7760999999999996</v>
      </c>
      <c r="E434" s="155">
        <v>11.25</v>
      </c>
      <c r="F434" s="148">
        <f t="shared" si="7"/>
        <v>0</v>
      </c>
      <c r="G434" s="116">
        <v>106178.91</v>
      </c>
      <c r="H434" s="114"/>
      <c r="I434" s="80" t="s">
        <v>652</v>
      </c>
      <c r="J434" s="114"/>
      <c r="K434" s="162">
        <v>1</v>
      </c>
      <c r="L434" s="150">
        <v>0.8</v>
      </c>
      <c r="M434" s="80" t="s">
        <v>2050</v>
      </c>
    </row>
    <row r="435" spans="1:13" s="74" customFormat="1" ht="15" customHeight="1">
      <c r="A435" s="76" t="s">
        <v>1131</v>
      </c>
      <c r="B435" s="118" t="s">
        <v>213</v>
      </c>
      <c r="C435" s="112"/>
      <c r="D435" s="157">
        <v>1.2388999999999999</v>
      </c>
      <c r="E435" s="155">
        <v>3.06</v>
      </c>
      <c r="F435" s="148">
        <f t="shared" si="7"/>
        <v>0</v>
      </c>
      <c r="G435" s="116">
        <v>30000</v>
      </c>
      <c r="H435" s="114"/>
      <c r="I435" s="80" t="s">
        <v>652</v>
      </c>
      <c r="J435" s="114"/>
      <c r="K435" s="162">
        <v>1</v>
      </c>
      <c r="L435" s="150">
        <v>0.8</v>
      </c>
      <c r="M435" s="80" t="s">
        <v>2050</v>
      </c>
    </row>
    <row r="436" spans="1:13" ht="15" customHeight="1">
      <c r="A436" s="76" t="s">
        <v>1132</v>
      </c>
      <c r="B436" s="118" t="s">
        <v>213</v>
      </c>
      <c r="C436" s="112"/>
      <c r="D436" s="157">
        <v>1.7676000000000001</v>
      </c>
      <c r="E436" s="155">
        <v>4.41</v>
      </c>
      <c r="F436" s="148">
        <f t="shared" si="7"/>
        <v>0</v>
      </c>
      <c r="G436" s="116">
        <v>38301.94</v>
      </c>
      <c r="H436" s="114"/>
      <c r="I436" s="80" t="s">
        <v>652</v>
      </c>
      <c r="J436" s="114"/>
      <c r="K436" s="162">
        <v>1</v>
      </c>
      <c r="L436" s="150">
        <v>0.8</v>
      </c>
      <c r="M436" s="80" t="s">
        <v>2050</v>
      </c>
    </row>
    <row r="437" spans="1:13" ht="15" customHeight="1">
      <c r="A437" s="76" t="s">
        <v>1133</v>
      </c>
      <c r="B437" s="118" t="s">
        <v>213</v>
      </c>
      <c r="C437" s="112"/>
      <c r="D437" s="157">
        <v>2.4758</v>
      </c>
      <c r="E437" s="155">
        <v>6.94</v>
      </c>
      <c r="F437" s="148">
        <f t="shared" si="7"/>
        <v>0</v>
      </c>
      <c r="G437" s="116">
        <v>57639.03</v>
      </c>
      <c r="H437" s="114"/>
      <c r="I437" s="80" t="s">
        <v>652</v>
      </c>
      <c r="J437" s="114"/>
      <c r="K437" s="162">
        <v>1</v>
      </c>
      <c r="L437" s="150">
        <v>0.8</v>
      </c>
      <c r="M437" s="80" t="s">
        <v>2050</v>
      </c>
    </row>
    <row r="438" spans="1:13" ht="15" customHeight="1">
      <c r="A438" s="76" t="s">
        <v>1134</v>
      </c>
      <c r="B438" s="118" t="s">
        <v>213</v>
      </c>
      <c r="C438" s="112"/>
      <c r="D438" s="157">
        <v>4.6124999999999998</v>
      </c>
      <c r="E438" s="155">
        <v>11.54</v>
      </c>
      <c r="F438" s="148">
        <f t="shared" si="7"/>
        <v>0</v>
      </c>
      <c r="G438" s="116">
        <v>102557.98</v>
      </c>
      <c r="H438" s="114"/>
      <c r="I438" s="80" t="s">
        <v>652</v>
      </c>
      <c r="J438" s="114"/>
      <c r="K438" s="162">
        <v>1</v>
      </c>
      <c r="L438" s="150">
        <v>0.8</v>
      </c>
      <c r="M438" s="80" t="s">
        <v>2050</v>
      </c>
    </row>
    <row r="439" spans="1:13" s="74" customFormat="1" ht="15" customHeight="1">
      <c r="A439" s="76" t="s">
        <v>1135</v>
      </c>
      <c r="B439" s="118" t="s">
        <v>78</v>
      </c>
      <c r="C439" s="112"/>
      <c r="D439" s="157">
        <v>1.1614</v>
      </c>
      <c r="E439" s="155">
        <v>4</v>
      </c>
      <c r="F439" s="148">
        <f t="shared" si="7"/>
        <v>0</v>
      </c>
      <c r="G439" s="116">
        <v>30000</v>
      </c>
      <c r="H439" s="114"/>
      <c r="I439" s="80" t="s">
        <v>652</v>
      </c>
      <c r="J439" s="114"/>
      <c r="K439" s="162">
        <v>1</v>
      </c>
      <c r="L439" s="150">
        <v>0.8</v>
      </c>
      <c r="M439" s="80" t="s">
        <v>2050</v>
      </c>
    </row>
    <row r="440" spans="1:13" ht="15" customHeight="1">
      <c r="A440" s="76" t="s">
        <v>1136</v>
      </c>
      <c r="B440" s="118" t="s">
        <v>78</v>
      </c>
      <c r="C440" s="112"/>
      <c r="D440" s="157">
        <v>1.4087000000000001</v>
      </c>
      <c r="E440" s="155">
        <v>4.17</v>
      </c>
      <c r="F440" s="148">
        <f t="shared" si="7"/>
        <v>0</v>
      </c>
      <c r="G440" s="116">
        <v>34449.21</v>
      </c>
      <c r="H440" s="114"/>
      <c r="I440" s="80" t="s">
        <v>652</v>
      </c>
      <c r="J440" s="114"/>
      <c r="K440" s="162">
        <v>1</v>
      </c>
      <c r="L440" s="150">
        <v>0.8</v>
      </c>
      <c r="M440" s="80" t="s">
        <v>2050</v>
      </c>
    </row>
    <row r="441" spans="1:13" ht="15" customHeight="1">
      <c r="A441" s="76" t="s">
        <v>1137</v>
      </c>
      <c r="B441" s="118" t="s">
        <v>78</v>
      </c>
      <c r="C441" s="112"/>
      <c r="D441" s="157">
        <v>2.891</v>
      </c>
      <c r="E441" s="155">
        <v>8.5399999999999991</v>
      </c>
      <c r="F441" s="148">
        <f t="shared" si="7"/>
        <v>0</v>
      </c>
      <c r="G441" s="116">
        <v>66732.820000000007</v>
      </c>
      <c r="H441" s="114"/>
      <c r="I441" s="80" t="s">
        <v>652</v>
      </c>
      <c r="J441" s="114"/>
      <c r="K441" s="162">
        <v>1</v>
      </c>
      <c r="L441" s="150">
        <v>0.8</v>
      </c>
      <c r="M441" s="80" t="s">
        <v>2050</v>
      </c>
    </row>
    <row r="442" spans="1:13" ht="15" customHeight="1">
      <c r="A442" s="76" t="s">
        <v>1138</v>
      </c>
      <c r="B442" s="118" t="s">
        <v>78</v>
      </c>
      <c r="C442" s="112"/>
      <c r="D442" s="157">
        <v>5.3605999999999998</v>
      </c>
      <c r="E442" s="155">
        <v>10.58</v>
      </c>
      <c r="F442" s="148">
        <f t="shared" si="7"/>
        <v>0</v>
      </c>
      <c r="G442" s="116">
        <v>140726.44</v>
      </c>
      <c r="H442" s="114"/>
      <c r="I442" s="80" t="s">
        <v>652</v>
      </c>
      <c r="J442" s="114"/>
      <c r="K442" s="162">
        <v>1</v>
      </c>
      <c r="L442" s="150">
        <v>0.8</v>
      </c>
      <c r="M442" s="80" t="s">
        <v>2050</v>
      </c>
    </row>
    <row r="443" spans="1:13" s="74" customFormat="1" ht="15" customHeight="1">
      <c r="A443" s="76" t="s">
        <v>1139</v>
      </c>
      <c r="B443" s="118" t="s">
        <v>358</v>
      </c>
      <c r="C443" s="112"/>
      <c r="D443" s="157">
        <v>0.77569999999999995</v>
      </c>
      <c r="E443" s="155">
        <v>2.16</v>
      </c>
      <c r="F443" s="148">
        <f t="shared" si="7"/>
        <v>0</v>
      </c>
      <c r="G443" s="116">
        <v>30000</v>
      </c>
      <c r="H443" s="114"/>
      <c r="I443" s="80" t="s">
        <v>652</v>
      </c>
      <c r="J443" s="114"/>
      <c r="K443" s="162">
        <v>1</v>
      </c>
      <c r="L443" s="150">
        <v>0.8</v>
      </c>
      <c r="M443" s="80" t="s">
        <v>2050</v>
      </c>
    </row>
    <row r="444" spans="1:13" ht="15" customHeight="1">
      <c r="A444" s="76" t="s">
        <v>1140</v>
      </c>
      <c r="B444" s="118" t="s">
        <v>358</v>
      </c>
      <c r="C444" s="112"/>
      <c r="D444" s="157">
        <v>0.77569999999999995</v>
      </c>
      <c r="E444" s="155">
        <v>2.6</v>
      </c>
      <c r="F444" s="148">
        <f t="shared" si="7"/>
        <v>0</v>
      </c>
      <c r="G444" s="116">
        <v>30000</v>
      </c>
      <c r="H444" s="114"/>
      <c r="I444" s="80" t="s">
        <v>652</v>
      </c>
      <c r="J444" s="114"/>
      <c r="K444" s="162">
        <v>1</v>
      </c>
      <c r="L444" s="150">
        <v>0.8</v>
      </c>
      <c r="M444" s="80" t="s">
        <v>2050</v>
      </c>
    </row>
    <row r="445" spans="1:13" ht="15" customHeight="1">
      <c r="A445" s="76" t="s">
        <v>1141</v>
      </c>
      <c r="B445" s="118" t="s">
        <v>358</v>
      </c>
      <c r="C445" s="112"/>
      <c r="D445" s="157">
        <v>1.7474000000000001</v>
      </c>
      <c r="E445" s="155">
        <v>4.87</v>
      </c>
      <c r="F445" s="148">
        <f t="shared" si="7"/>
        <v>0</v>
      </c>
      <c r="G445" s="116">
        <v>55047.77</v>
      </c>
      <c r="H445" s="114"/>
      <c r="I445" s="80" t="s">
        <v>652</v>
      </c>
      <c r="J445" s="114"/>
      <c r="K445" s="162">
        <v>1</v>
      </c>
      <c r="L445" s="150">
        <v>0.8</v>
      </c>
      <c r="M445" s="80" t="s">
        <v>2050</v>
      </c>
    </row>
    <row r="446" spans="1:13" ht="15" customHeight="1">
      <c r="A446" s="76" t="s">
        <v>1142</v>
      </c>
      <c r="B446" s="118" t="s">
        <v>358</v>
      </c>
      <c r="C446" s="112"/>
      <c r="D446" s="157">
        <v>3.2482000000000002</v>
      </c>
      <c r="E446" s="155">
        <v>10.15</v>
      </c>
      <c r="F446" s="148">
        <f t="shared" si="7"/>
        <v>0</v>
      </c>
      <c r="G446" s="116">
        <v>72361.63</v>
      </c>
      <c r="H446" s="114"/>
      <c r="I446" s="80" t="s">
        <v>652</v>
      </c>
      <c r="J446" s="114"/>
      <c r="K446" s="162">
        <v>1</v>
      </c>
      <c r="L446" s="150">
        <v>0.8</v>
      </c>
      <c r="M446" s="80" t="s">
        <v>2050</v>
      </c>
    </row>
    <row r="447" spans="1:13" s="74" customFormat="1" ht="15" customHeight="1">
      <c r="A447" s="76" t="s">
        <v>1143</v>
      </c>
      <c r="B447" s="118" t="s">
        <v>214</v>
      </c>
      <c r="C447" s="112"/>
      <c r="D447" s="157">
        <v>1.0832999999999999</v>
      </c>
      <c r="E447" s="155">
        <v>2.56</v>
      </c>
      <c r="F447" s="148">
        <f t="shared" si="7"/>
        <v>0</v>
      </c>
      <c r="G447" s="116">
        <v>30000</v>
      </c>
      <c r="H447" s="114"/>
      <c r="I447" s="80" t="s">
        <v>652</v>
      </c>
      <c r="J447" s="114"/>
      <c r="K447" s="162">
        <v>1</v>
      </c>
      <c r="L447" s="150">
        <v>0.8</v>
      </c>
      <c r="M447" s="80" t="s">
        <v>2050</v>
      </c>
    </row>
    <row r="448" spans="1:13" ht="15" customHeight="1">
      <c r="A448" s="76" t="s">
        <v>1144</v>
      </c>
      <c r="B448" s="118" t="s">
        <v>214</v>
      </c>
      <c r="C448" s="112"/>
      <c r="D448" s="157">
        <v>1.28</v>
      </c>
      <c r="E448" s="155">
        <v>2.8</v>
      </c>
      <c r="F448" s="148">
        <f t="shared" si="7"/>
        <v>0</v>
      </c>
      <c r="G448" s="116">
        <v>30000</v>
      </c>
      <c r="H448" s="114"/>
      <c r="I448" s="80" t="s">
        <v>652</v>
      </c>
      <c r="J448" s="114"/>
      <c r="K448" s="162">
        <v>1</v>
      </c>
      <c r="L448" s="150">
        <v>0.8</v>
      </c>
      <c r="M448" s="80" t="s">
        <v>2050</v>
      </c>
    </row>
    <row r="449" spans="1:13" ht="15" customHeight="1">
      <c r="A449" s="76" t="s">
        <v>1145</v>
      </c>
      <c r="B449" s="118" t="s">
        <v>214</v>
      </c>
      <c r="C449" s="112"/>
      <c r="D449" s="157">
        <v>2.5785999999999998</v>
      </c>
      <c r="E449" s="155">
        <v>5.69</v>
      </c>
      <c r="F449" s="148">
        <f t="shared" si="7"/>
        <v>0</v>
      </c>
      <c r="G449" s="116">
        <v>60679.87</v>
      </c>
      <c r="H449" s="114"/>
      <c r="I449" s="80" t="s">
        <v>652</v>
      </c>
      <c r="J449" s="114"/>
      <c r="K449" s="162">
        <v>1</v>
      </c>
      <c r="L449" s="150">
        <v>0.8</v>
      </c>
      <c r="M449" s="80" t="s">
        <v>2050</v>
      </c>
    </row>
    <row r="450" spans="1:13" ht="15" customHeight="1">
      <c r="A450" s="76" t="s">
        <v>1146</v>
      </c>
      <c r="B450" s="118" t="s">
        <v>214</v>
      </c>
      <c r="C450" s="112"/>
      <c r="D450" s="157">
        <v>3.8052999999999999</v>
      </c>
      <c r="E450" s="155">
        <v>6.93</v>
      </c>
      <c r="F450" s="148">
        <f t="shared" si="7"/>
        <v>0</v>
      </c>
      <c r="G450" s="116">
        <v>85889.67</v>
      </c>
      <c r="H450" s="114"/>
      <c r="I450" s="80" t="s">
        <v>652</v>
      </c>
      <c r="J450" s="114"/>
      <c r="K450" s="162">
        <v>1</v>
      </c>
      <c r="L450" s="150">
        <v>0.8</v>
      </c>
      <c r="M450" s="80" t="s">
        <v>2050</v>
      </c>
    </row>
    <row r="451" spans="1:13" s="74" customFormat="1" ht="15" customHeight="1">
      <c r="A451" s="76" t="s">
        <v>1147</v>
      </c>
      <c r="B451" s="118" t="s">
        <v>215</v>
      </c>
      <c r="C451" s="112"/>
      <c r="D451" s="157">
        <v>0.85219999999999996</v>
      </c>
      <c r="E451" s="155">
        <v>1.65</v>
      </c>
      <c r="F451" s="148">
        <f t="shared" si="7"/>
        <v>0</v>
      </c>
      <c r="G451" s="116">
        <v>30000</v>
      </c>
      <c r="H451" s="114"/>
      <c r="I451" s="80" t="s">
        <v>652</v>
      </c>
      <c r="J451" s="114"/>
      <c r="K451" s="162">
        <v>1</v>
      </c>
      <c r="L451" s="150">
        <v>0.8</v>
      </c>
      <c r="M451" s="80" t="s">
        <v>2050</v>
      </c>
    </row>
    <row r="452" spans="1:13" ht="15" customHeight="1">
      <c r="A452" s="76" t="s">
        <v>1148</v>
      </c>
      <c r="B452" s="118" t="s">
        <v>215</v>
      </c>
      <c r="C452" s="112"/>
      <c r="D452" s="157">
        <v>1.29</v>
      </c>
      <c r="E452" s="155">
        <v>3.36</v>
      </c>
      <c r="F452" s="148">
        <f t="shared" si="7"/>
        <v>0</v>
      </c>
      <c r="G452" s="116">
        <v>30829.16</v>
      </c>
      <c r="H452" s="114"/>
      <c r="I452" s="80" t="s">
        <v>652</v>
      </c>
      <c r="J452" s="114"/>
      <c r="K452" s="162">
        <v>1</v>
      </c>
      <c r="L452" s="150">
        <v>0.8</v>
      </c>
      <c r="M452" s="80" t="s">
        <v>2050</v>
      </c>
    </row>
    <row r="453" spans="1:13" ht="15" customHeight="1">
      <c r="A453" s="76" t="s">
        <v>1149</v>
      </c>
      <c r="B453" s="118" t="s">
        <v>215</v>
      </c>
      <c r="C453" s="112"/>
      <c r="D453" s="157">
        <v>1.8803000000000001</v>
      </c>
      <c r="E453" s="155">
        <v>3.93</v>
      </c>
      <c r="F453" s="148">
        <f t="shared" si="7"/>
        <v>0</v>
      </c>
      <c r="G453" s="116">
        <v>41989.78</v>
      </c>
      <c r="H453" s="114"/>
      <c r="I453" s="80" t="s">
        <v>652</v>
      </c>
      <c r="J453" s="114"/>
      <c r="K453" s="162">
        <v>1</v>
      </c>
      <c r="L453" s="150">
        <v>0.8</v>
      </c>
      <c r="M453" s="80" t="s">
        <v>2050</v>
      </c>
    </row>
    <row r="454" spans="1:13" ht="15" customHeight="1">
      <c r="A454" s="76" t="s">
        <v>1150</v>
      </c>
      <c r="B454" s="118" t="s">
        <v>215</v>
      </c>
      <c r="C454" s="112"/>
      <c r="D454" s="157">
        <v>3.3250999999999999</v>
      </c>
      <c r="E454" s="155">
        <v>6.34</v>
      </c>
      <c r="F454" s="148">
        <f t="shared" si="7"/>
        <v>0</v>
      </c>
      <c r="G454" s="116">
        <v>63782.66</v>
      </c>
      <c r="H454" s="114"/>
      <c r="I454" s="80" t="s">
        <v>652</v>
      </c>
      <c r="J454" s="114"/>
      <c r="K454" s="162">
        <v>1</v>
      </c>
      <c r="L454" s="150">
        <v>0.8</v>
      </c>
      <c r="M454" s="80" t="s">
        <v>2050</v>
      </c>
    </row>
    <row r="455" spans="1:13" s="74" customFormat="1" ht="15" customHeight="1">
      <c r="A455" s="76" t="s">
        <v>1151</v>
      </c>
      <c r="B455" s="118" t="s">
        <v>216</v>
      </c>
      <c r="C455" s="112"/>
      <c r="D455" s="157">
        <v>1.4171</v>
      </c>
      <c r="E455" s="155">
        <v>2.58</v>
      </c>
      <c r="F455" s="148">
        <f t="shared" si="7"/>
        <v>0</v>
      </c>
      <c r="G455" s="116">
        <v>30000</v>
      </c>
      <c r="H455" s="114"/>
      <c r="I455" s="80" t="s">
        <v>652</v>
      </c>
      <c r="J455" s="114"/>
      <c r="K455" s="162">
        <v>1</v>
      </c>
      <c r="L455" s="150">
        <v>0.8</v>
      </c>
      <c r="M455" s="80" t="s">
        <v>2050</v>
      </c>
    </row>
    <row r="456" spans="1:13" ht="15" customHeight="1">
      <c r="A456" s="76" t="s">
        <v>1152</v>
      </c>
      <c r="B456" s="118" t="s">
        <v>216</v>
      </c>
      <c r="C456" s="112"/>
      <c r="D456" s="157">
        <v>2.0251999999999999</v>
      </c>
      <c r="E456" s="155">
        <v>3.84</v>
      </c>
      <c r="F456" s="148">
        <f t="shared" si="7"/>
        <v>0</v>
      </c>
      <c r="G456" s="116">
        <v>44091.38</v>
      </c>
      <c r="H456" s="114"/>
      <c r="I456" s="80" t="s">
        <v>652</v>
      </c>
      <c r="J456" s="114"/>
      <c r="K456" s="162">
        <v>1</v>
      </c>
      <c r="L456" s="150">
        <v>0.8</v>
      </c>
      <c r="M456" s="80" t="s">
        <v>2050</v>
      </c>
    </row>
    <row r="457" spans="1:13" ht="15" customHeight="1">
      <c r="A457" s="76" t="s">
        <v>1153</v>
      </c>
      <c r="B457" s="118" t="s">
        <v>216</v>
      </c>
      <c r="C457" s="112"/>
      <c r="D457" s="157">
        <v>3.3491</v>
      </c>
      <c r="E457" s="155">
        <v>6.47</v>
      </c>
      <c r="F457" s="148">
        <f t="shared" si="7"/>
        <v>0</v>
      </c>
      <c r="G457" s="116">
        <v>82437.119999999995</v>
      </c>
      <c r="H457" s="114"/>
      <c r="I457" s="80" t="s">
        <v>652</v>
      </c>
      <c r="J457" s="114"/>
      <c r="K457" s="162">
        <v>1</v>
      </c>
      <c r="L457" s="150">
        <v>0.8</v>
      </c>
      <c r="M457" s="80" t="s">
        <v>2050</v>
      </c>
    </row>
    <row r="458" spans="1:13" ht="15" customHeight="1">
      <c r="A458" s="76" t="s">
        <v>1154</v>
      </c>
      <c r="B458" s="118" t="s">
        <v>216</v>
      </c>
      <c r="C458" s="112"/>
      <c r="D458" s="157">
        <v>5.2819000000000003</v>
      </c>
      <c r="E458" s="155">
        <v>8.23</v>
      </c>
      <c r="F458" s="148">
        <f t="shared" si="7"/>
        <v>0</v>
      </c>
      <c r="G458" s="116">
        <v>148429.64000000001</v>
      </c>
      <c r="H458" s="114"/>
      <c r="I458" s="80" t="s">
        <v>652</v>
      </c>
      <c r="J458" s="114"/>
      <c r="K458" s="162">
        <v>1</v>
      </c>
      <c r="L458" s="150">
        <v>0.8</v>
      </c>
      <c r="M458" s="80" t="s">
        <v>2050</v>
      </c>
    </row>
    <row r="459" spans="1:13" s="74" customFormat="1" ht="15" customHeight="1">
      <c r="A459" s="76" t="s">
        <v>1155</v>
      </c>
      <c r="B459" s="118" t="s">
        <v>79</v>
      </c>
      <c r="C459" s="112"/>
      <c r="D459" s="157">
        <v>1.1572</v>
      </c>
      <c r="E459" s="155">
        <v>3.52</v>
      </c>
      <c r="F459" s="148">
        <f t="shared" si="7"/>
        <v>0</v>
      </c>
      <c r="G459" s="116">
        <v>32577.09</v>
      </c>
      <c r="H459" s="114"/>
      <c r="I459" s="80" t="s">
        <v>652</v>
      </c>
      <c r="J459" s="114"/>
      <c r="K459" s="162">
        <v>1</v>
      </c>
      <c r="L459" s="150">
        <v>0.8</v>
      </c>
      <c r="M459" s="80" t="s">
        <v>2050</v>
      </c>
    </row>
    <row r="460" spans="1:13" ht="15" customHeight="1">
      <c r="A460" s="76" t="s">
        <v>1156</v>
      </c>
      <c r="B460" s="118" t="s">
        <v>79</v>
      </c>
      <c r="C460" s="112"/>
      <c r="D460" s="157">
        <v>1.8692</v>
      </c>
      <c r="E460" s="155">
        <v>5.41</v>
      </c>
      <c r="F460" s="148">
        <f t="shared" si="7"/>
        <v>0</v>
      </c>
      <c r="G460" s="116">
        <v>43424.08</v>
      </c>
      <c r="H460" s="114"/>
      <c r="I460" s="80" t="s">
        <v>652</v>
      </c>
      <c r="J460" s="114"/>
      <c r="K460" s="162">
        <v>1</v>
      </c>
      <c r="L460" s="150">
        <v>0.8</v>
      </c>
      <c r="M460" s="80" t="s">
        <v>2050</v>
      </c>
    </row>
    <row r="461" spans="1:13" ht="15" customHeight="1">
      <c r="A461" s="76" t="s">
        <v>1157</v>
      </c>
      <c r="B461" s="118" t="s">
        <v>79</v>
      </c>
      <c r="C461" s="112"/>
      <c r="D461" s="157">
        <v>3.0556999999999999</v>
      </c>
      <c r="E461" s="155">
        <v>9.25</v>
      </c>
      <c r="F461" s="148">
        <f t="shared" si="7"/>
        <v>0</v>
      </c>
      <c r="G461" s="116">
        <v>95043.22</v>
      </c>
      <c r="H461" s="114"/>
      <c r="I461" s="80" t="s">
        <v>652</v>
      </c>
      <c r="J461" s="114"/>
      <c r="K461" s="162">
        <v>1</v>
      </c>
      <c r="L461" s="150">
        <v>0.8</v>
      </c>
      <c r="M461" s="80" t="s">
        <v>2050</v>
      </c>
    </row>
    <row r="462" spans="1:13" ht="15" customHeight="1">
      <c r="A462" s="76" t="s">
        <v>1158</v>
      </c>
      <c r="B462" s="118" t="s">
        <v>79</v>
      </c>
      <c r="C462" s="112"/>
      <c r="D462" s="157">
        <v>7.4566999999999997</v>
      </c>
      <c r="E462" s="155">
        <v>16.84</v>
      </c>
      <c r="F462" s="148">
        <f t="shared" si="7"/>
        <v>0</v>
      </c>
      <c r="G462" s="116">
        <v>190016.73</v>
      </c>
      <c r="H462" s="114"/>
      <c r="I462" s="80" t="s">
        <v>652</v>
      </c>
      <c r="J462" s="114"/>
      <c r="K462" s="162">
        <v>1</v>
      </c>
      <c r="L462" s="150">
        <v>0.8</v>
      </c>
      <c r="M462" s="80" t="s">
        <v>2050</v>
      </c>
    </row>
    <row r="463" spans="1:13" s="74" customFormat="1" ht="15" customHeight="1">
      <c r="A463" s="76" t="s">
        <v>1159</v>
      </c>
      <c r="B463" s="118" t="s">
        <v>80</v>
      </c>
      <c r="C463" s="112"/>
      <c r="D463" s="157">
        <v>1.3489</v>
      </c>
      <c r="E463" s="155">
        <v>3.12</v>
      </c>
      <c r="F463" s="148">
        <f t="shared" si="7"/>
        <v>0</v>
      </c>
      <c r="G463" s="116">
        <v>30000</v>
      </c>
      <c r="H463" s="114"/>
      <c r="I463" s="80" t="s">
        <v>652</v>
      </c>
      <c r="J463" s="114"/>
      <c r="K463" s="162">
        <v>1</v>
      </c>
      <c r="L463" s="150">
        <v>0.8</v>
      </c>
      <c r="M463" s="80" t="s">
        <v>2050</v>
      </c>
    </row>
    <row r="464" spans="1:13" ht="15" customHeight="1">
      <c r="A464" s="76" t="s">
        <v>1160</v>
      </c>
      <c r="B464" s="118" t="s">
        <v>80</v>
      </c>
      <c r="C464" s="112"/>
      <c r="D464" s="157">
        <v>1.7124999999999999</v>
      </c>
      <c r="E464" s="155">
        <v>4.6900000000000004</v>
      </c>
      <c r="F464" s="148">
        <f t="shared" si="7"/>
        <v>0</v>
      </c>
      <c r="G464" s="116">
        <v>39908.230000000003</v>
      </c>
      <c r="H464" s="114"/>
      <c r="I464" s="80" t="s">
        <v>652</v>
      </c>
      <c r="J464" s="114"/>
      <c r="K464" s="162">
        <v>1</v>
      </c>
      <c r="L464" s="150">
        <v>0.8</v>
      </c>
      <c r="M464" s="80" t="s">
        <v>2050</v>
      </c>
    </row>
    <row r="465" spans="1:13" ht="15" customHeight="1">
      <c r="A465" s="76" t="s">
        <v>1161</v>
      </c>
      <c r="B465" s="118" t="s">
        <v>80</v>
      </c>
      <c r="C465" s="112"/>
      <c r="D465" s="157">
        <v>2.9459</v>
      </c>
      <c r="E465" s="155">
        <v>9.2100000000000009</v>
      </c>
      <c r="F465" s="148">
        <f t="shared" si="7"/>
        <v>0</v>
      </c>
      <c r="G465" s="116">
        <v>62556.83</v>
      </c>
      <c r="H465" s="114"/>
      <c r="I465" s="80" t="s">
        <v>652</v>
      </c>
      <c r="J465" s="114"/>
      <c r="K465" s="162">
        <v>1</v>
      </c>
      <c r="L465" s="150">
        <v>0.8</v>
      </c>
      <c r="M465" s="80" t="s">
        <v>2050</v>
      </c>
    </row>
    <row r="466" spans="1:13" ht="15" customHeight="1">
      <c r="A466" s="76" t="s">
        <v>1162</v>
      </c>
      <c r="B466" s="118" t="s">
        <v>80</v>
      </c>
      <c r="C466" s="112"/>
      <c r="D466" s="157">
        <v>4.6848000000000001</v>
      </c>
      <c r="E466" s="155">
        <v>9.99</v>
      </c>
      <c r="F466" s="148">
        <f t="shared" si="7"/>
        <v>0</v>
      </c>
      <c r="G466" s="116">
        <v>130665.31</v>
      </c>
      <c r="H466" s="114"/>
      <c r="I466" s="80" t="s">
        <v>652</v>
      </c>
      <c r="J466" s="114"/>
      <c r="K466" s="162">
        <v>1</v>
      </c>
      <c r="L466" s="150">
        <v>0.8</v>
      </c>
      <c r="M466" s="80" t="s">
        <v>2050</v>
      </c>
    </row>
    <row r="467" spans="1:13" s="74" customFormat="1" ht="15" customHeight="1">
      <c r="A467" s="76" t="s">
        <v>1163</v>
      </c>
      <c r="B467" s="118" t="s">
        <v>81</v>
      </c>
      <c r="C467" s="112"/>
      <c r="D467" s="157">
        <v>1.393</v>
      </c>
      <c r="E467" s="155">
        <v>1.64</v>
      </c>
      <c r="F467" s="148">
        <f t="shared" si="7"/>
        <v>0</v>
      </c>
      <c r="G467" s="116">
        <v>30000</v>
      </c>
      <c r="H467" s="114"/>
      <c r="I467" s="80" t="s">
        <v>652</v>
      </c>
      <c r="J467" s="114"/>
      <c r="K467" s="162">
        <v>1</v>
      </c>
      <c r="L467" s="150">
        <v>0.8</v>
      </c>
      <c r="M467" s="80" t="s">
        <v>2050</v>
      </c>
    </row>
    <row r="468" spans="1:13" ht="15" customHeight="1">
      <c r="A468" s="76" t="s">
        <v>1164</v>
      </c>
      <c r="B468" s="118" t="s">
        <v>81</v>
      </c>
      <c r="C468" s="112"/>
      <c r="D468" s="157">
        <v>1.6474</v>
      </c>
      <c r="E468" s="155">
        <v>2.2999999999999998</v>
      </c>
      <c r="F468" s="148">
        <f t="shared" si="7"/>
        <v>0</v>
      </c>
      <c r="G468" s="116">
        <v>32871.06</v>
      </c>
      <c r="H468" s="114"/>
      <c r="I468" s="80" t="s">
        <v>652</v>
      </c>
      <c r="J468" s="114"/>
      <c r="K468" s="162">
        <v>1</v>
      </c>
      <c r="L468" s="150">
        <v>0.8</v>
      </c>
      <c r="M468" s="80" t="s">
        <v>2050</v>
      </c>
    </row>
    <row r="469" spans="1:13" ht="15" customHeight="1">
      <c r="A469" s="76" t="s">
        <v>1165</v>
      </c>
      <c r="B469" s="118" t="s">
        <v>81</v>
      </c>
      <c r="C469" s="112"/>
      <c r="D469" s="157">
        <v>2.6737000000000002</v>
      </c>
      <c r="E469" s="155">
        <v>6.89</v>
      </c>
      <c r="F469" s="148">
        <f t="shared" si="7"/>
        <v>0</v>
      </c>
      <c r="G469" s="116">
        <v>59645.41</v>
      </c>
      <c r="H469" s="114"/>
      <c r="I469" s="80" t="s">
        <v>652</v>
      </c>
      <c r="J469" s="114"/>
      <c r="K469" s="162">
        <v>1</v>
      </c>
      <c r="L469" s="150">
        <v>0.8</v>
      </c>
      <c r="M469" s="80" t="s">
        <v>2050</v>
      </c>
    </row>
    <row r="470" spans="1:13" ht="15" customHeight="1">
      <c r="A470" s="76" t="s">
        <v>1166</v>
      </c>
      <c r="B470" s="118" t="s">
        <v>81</v>
      </c>
      <c r="C470" s="112"/>
      <c r="D470" s="157">
        <v>4.1595000000000004</v>
      </c>
      <c r="E470" s="155">
        <v>13.2</v>
      </c>
      <c r="F470" s="148">
        <f t="shared" si="7"/>
        <v>0</v>
      </c>
      <c r="G470" s="116">
        <v>92531.68</v>
      </c>
      <c r="H470" s="114"/>
      <c r="I470" s="80" t="s">
        <v>652</v>
      </c>
      <c r="J470" s="114"/>
      <c r="K470" s="162">
        <v>1</v>
      </c>
      <c r="L470" s="150">
        <v>0.8</v>
      </c>
      <c r="M470" s="80" t="s">
        <v>2050</v>
      </c>
    </row>
    <row r="471" spans="1:13" s="74" customFormat="1" ht="15" customHeight="1">
      <c r="A471" s="76" t="s">
        <v>1167</v>
      </c>
      <c r="B471" s="118" t="s">
        <v>82</v>
      </c>
      <c r="C471" s="112"/>
      <c r="D471" s="157">
        <v>0.93259999999999998</v>
      </c>
      <c r="E471" s="155">
        <v>3.18</v>
      </c>
      <c r="F471" s="148">
        <f t="shared" si="7"/>
        <v>0</v>
      </c>
      <c r="G471" s="116">
        <v>30000</v>
      </c>
      <c r="H471" s="114"/>
      <c r="I471" s="80" t="s">
        <v>652</v>
      </c>
      <c r="J471" s="114"/>
      <c r="K471" s="162">
        <v>1</v>
      </c>
      <c r="L471" s="150">
        <v>0.8</v>
      </c>
      <c r="M471" s="80" t="s">
        <v>2050</v>
      </c>
    </row>
    <row r="472" spans="1:13" ht="15" customHeight="1">
      <c r="A472" s="76" t="s">
        <v>1168</v>
      </c>
      <c r="B472" s="118" t="s">
        <v>82</v>
      </c>
      <c r="C472" s="112"/>
      <c r="D472" s="157">
        <v>1.3136000000000001</v>
      </c>
      <c r="E472" s="155">
        <v>4.63</v>
      </c>
      <c r="F472" s="148">
        <f t="shared" si="7"/>
        <v>0</v>
      </c>
      <c r="G472" s="116">
        <v>31841.38</v>
      </c>
      <c r="H472" s="114"/>
      <c r="I472" s="80" t="s">
        <v>652</v>
      </c>
      <c r="J472" s="114"/>
      <c r="K472" s="162">
        <v>1</v>
      </c>
      <c r="L472" s="150">
        <v>0.8</v>
      </c>
      <c r="M472" s="80" t="s">
        <v>2050</v>
      </c>
    </row>
    <row r="473" spans="1:13" ht="15" customHeight="1">
      <c r="A473" s="76" t="s">
        <v>1169</v>
      </c>
      <c r="B473" s="118" t="s">
        <v>82</v>
      </c>
      <c r="C473" s="112"/>
      <c r="D473" s="157">
        <v>2.2052999999999998</v>
      </c>
      <c r="E473" s="155">
        <v>6.52</v>
      </c>
      <c r="F473" s="148">
        <f t="shared" si="7"/>
        <v>0</v>
      </c>
      <c r="G473" s="116">
        <v>44647.48</v>
      </c>
      <c r="H473" s="114"/>
      <c r="I473" s="80" t="s">
        <v>652</v>
      </c>
      <c r="J473" s="114"/>
      <c r="K473" s="162">
        <v>1</v>
      </c>
      <c r="L473" s="150">
        <v>0.8</v>
      </c>
      <c r="M473" s="80" t="s">
        <v>2050</v>
      </c>
    </row>
    <row r="474" spans="1:13" ht="15" customHeight="1">
      <c r="A474" s="76" t="s">
        <v>1170</v>
      </c>
      <c r="B474" s="118" t="s">
        <v>82</v>
      </c>
      <c r="C474" s="112"/>
      <c r="D474" s="157">
        <v>3.6093000000000002</v>
      </c>
      <c r="E474" s="155">
        <v>9.83</v>
      </c>
      <c r="F474" s="148">
        <f t="shared" si="7"/>
        <v>0</v>
      </c>
      <c r="G474" s="116">
        <v>80354.02</v>
      </c>
      <c r="H474" s="114"/>
      <c r="I474" s="80" t="s">
        <v>652</v>
      </c>
      <c r="J474" s="114"/>
      <c r="K474" s="162">
        <v>1</v>
      </c>
      <c r="L474" s="150">
        <v>0.8</v>
      </c>
      <c r="M474" s="80" t="s">
        <v>2050</v>
      </c>
    </row>
    <row r="475" spans="1:13" s="74" customFormat="1" ht="15" customHeight="1">
      <c r="A475" s="76" t="s">
        <v>1171</v>
      </c>
      <c r="B475" s="118" t="s">
        <v>83</v>
      </c>
      <c r="C475" s="112"/>
      <c r="D475" s="157">
        <v>0.4264</v>
      </c>
      <c r="E475" s="155">
        <v>1.37</v>
      </c>
      <c r="F475" s="148">
        <f t="shared" si="7"/>
        <v>0</v>
      </c>
      <c r="G475" s="116">
        <v>30000</v>
      </c>
      <c r="H475" s="114"/>
      <c r="I475" s="80" t="s">
        <v>652</v>
      </c>
      <c r="J475" s="114"/>
      <c r="K475" s="162">
        <v>1</v>
      </c>
      <c r="L475" s="150">
        <v>0.8</v>
      </c>
      <c r="M475" s="80" t="s">
        <v>2050</v>
      </c>
    </row>
    <row r="476" spans="1:13" ht="15" customHeight="1">
      <c r="A476" s="76" t="s">
        <v>1172</v>
      </c>
      <c r="B476" s="118" t="s">
        <v>83</v>
      </c>
      <c r="C476" s="112"/>
      <c r="D476" s="157">
        <v>1.3885000000000001</v>
      </c>
      <c r="E476" s="155">
        <v>2.2400000000000002</v>
      </c>
      <c r="F476" s="148">
        <f t="shared" si="7"/>
        <v>0</v>
      </c>
      <c r="G476" s="116">
        <v>30000</v>
      </c>
      <c r="H476" s="114"/>
      <c r="I476" s="80" t="s">
        <v>652</v>
      </c>
      <c r="J476" s="114"/>
      <c r="K476" s="162">
        <v>1</v>
      </c>
      <c r="L476" s="150">
        <v>0.8</v>
      </c>
      <c r="M476" s="80" t="s">
        <v>2050</v>
      </c>
    </row>
    <row r="477" spans="1:13" ht="15" customHeight="1">
      <c r="A477" s="76" t="s">
        <v>1173</v>
      </c>
      <c r="B477" s="118" t="s">
        <v>83</v>
      </c>
      <c r="C477" s="112"/>
      <c r="D477" s="157">
        <v>2.2425000000000002</v>
      </c>
      <c r="E477" s="155">
        <v>4.3899999999999997</v>
      </c>
      <c r="F477" s="148">
        <f t="shared" si="7"/>
        <v>0</v>
      </c>
      <c r="G477" s="116">
        <v>53824.89</v>
      </c>
      <c r="H477" s="114"/>
      <c r="I477" s="80" t="s">
        <v>652</v>
      </c>
      <c r="J477" s="114"/>
      <c r="K477" s="162">
        <v>1</v>
      </c>
      <c r="L477" s="150">
        <v>0.8</v>
      </c>
      <c r="M477" s="80" t="s">
        <v>2050</v>
      </c>
    </row>
    <row r="478" spans="1:13" ht="15" customHeight="1">
      <c r="A478" s="76" t="s">
        <v>1174</v>
      </c>
      <c r="B478" s="118" t="s">
        <v>83</v>
      </c>
      <c r="C478" s="112"/>
      <c r="D478" s="157">
        <v>3.2339000000000002</v>
      </c>
      <c r="E478" s="155">
        <v>7.19</v>
      </c>
      <c r="F478" s="148">
        <f t="shared" si="7"/>
        <v>0</v>
      </c>
      <c r="G478" s="116">
        <v>72043.649999999994</v>
      </c>
      <c r="H478" s="114"/>
      <c r="I478" s="80" t="s">
        <v>652</v>
      </c>
      <c r="J478" s="114"/>
      <c r="K478" s="162">
        <v>1</v>
      </c>
      <c r="L478" s="150">
        <v>0.8</v>
      </c>
      <c r="M478" s="80" t="s">
        <v>2050</v>
      </c>
    </row>
    <row r="479" spans="1:13" s="74" customFormat="1" ht="15" customHeight="1">
      <c r="A479" s="76" t="s">
        <v>1175</v>
      </c>
      <c r="B479" s="118" t="s">
        <v>84</v>
      </c>
      <c r="C479" s="112"/>
      <c r="D479" s="157">
        <v>0.88759999999999994</v>
      </c>
      <c r="E479" s="155">
        <v>2.68</v>
      </c>
      <c r="F479" s="148">
        <f t="shared" si="7"/>
        <v>0</v>
      </c>
      <c r="G479" s="116">
        <v>30000</v>
      </c>
      <c r="H479" s="114"/>
      <c r="I479" s="80" t="s">
        <v>656</v>
      </c>
      <c r="J479" s="114"/>
      <c r="K479" s="162">
        <v>1</v>
      </c>
      <c r="L479" s="150">
        <v>0.8</v>
      </c>
      <c r="M479" s="80" t="s">
        <v>2050</v>
      </c>
    </row>
    <row r="480" spans="1:13" ht="15" customHeight="1">
      <c r="A480" s="76" t="s">
        <v>1176</v>
      </c>
      <c r="B480" s="118" t="s">
        <v>84</v>
      </c>
      <c r="C480" s="112"/>
      <c r="D480" s="157">
        <v>0.96260000000000001</v>
      </c>
      <c r="E480" s="155">
        <v>2.99</v>
      </c>
      <c r="F480" s="148">
        <f t="shared" si="7"/>
        <v>0</v>
      </c>
      <c r="G480" s="116">
        <v>30000</v>
      </c>
      <c r="H480" s="114"/>
      <c r="I480" s="80" t="s">
        <v>656</v>
      </c>
      <c r="J480" s="114"/>
      <c r="K480" s="162">
        <v>1</v>
      </c>
      <c r="L480" s="150">
        <v>0.8</v>
      </c>
      <c r="M480" s="80" t="s">
        <v>2050</v>
      </c>
    </row>
    <row r="481" spans="1:13" ht="15" customHeight="1">
      <c r="A481" s="76" t="s">
        <v>1177</v>
      </c>
      <c r="B481" s="118" t="s">
        <v>84</v>
      </c>
      <c r="C481" s="112"/>
      <c r="D481" s="157">
        <v>1.6842999999999999</v>
      </c>
      <c r="E481" s="155">
        <v>5.57</v>
      </c>
      <c r="F481" s="148">
        <f t="shared" si="7"/>
        <v>0</v>
      </c>
      <c r="G481" s="116">
        <v>54045.31</v>
      </c>
      <c r="H481" s="114"/>
      <c r="I481" s="80" t="s">
        <v>656</v>
      </c>
      <c r="J481" s="114"/>
      <c r="K481" s="162">
        <v>1</v>
      </c>
      <c r="L481" s="150">
        <v>0.8</v>
      </c>
      <c r="M481" s="80" t="s">
        <v>2050</v>
      </c>
    </row>
    <row r="482" spans="1:13" ht="15" customHeight="1">
      <c r="A482" s="76" t="s">
        <v>1178</v>
      </c>
      <c r="B482" s="118" t="s">
        <v>84</v>
      </c>
      <c r="C482" s="112"/>
      <c r="D482" s="157">
        <v>2.6631</v>
      </c>
      <c r="E482" s="155">
        <v>7.12</v>
      </c>
      <c r="F482" s="148">
        <f t="shared" si="7"/>
        <v>0</v>
      </c>
      <c r="G482" s="116">
        <v>63571.91</v>
      </c>
      <c r="H482" s="114"/>
      <c r="I482" s="80" t="s">
        <v>656</v>
      </c>
      <c r="J482" s="114"/>
      <c r="K482" s="162">
        <v>1</v>
      </c>
      <c r="L482" s="150">
        <v>0.8</v>
      </c>
      <c r="M482" s="80" t="s">
        <v>2050</v>
      </c>
    </row>
    <row r="483" spans="1:13" s="74" customFormat="1" ht="15" customHeight="1">
      <c r="A483" s="76" t="s">
        <v>1179</v>
      </c>
      <c r="B483" s="118" t="s">
        <v>217</v>
      </c>
      <c r="C483" s="112"/>
      <c r="D483" s="157">
        <v>0.60450000000000004</v>
      </c>
      <c r="E483" s="155">
        <v>2.31</v>
      </c>
      <c r="F483" s="148">
        <f t="shared" ref="F483:F546" si="8">IF(I483="Mental Health and Substance Abuse",ROUND(E483,0),0)</f>
        <v>0</v>
      </c>
      <c r="G483" s="116">
        <v>30000</v>
      </c>
      <c r="H483" s="114"/>
      <c r="I483" s="80" t="s">
        <v>2111</v>
      </c>
      <c r="J483" s="114"/>
      <c r="K483" s="80">
        <v>1.31</v>
      </c>
      <c r="L483" s="150">
        <v>0.8</v>
      </c>
      <c r="M483" s="80" t="s">
        <v>2050</v>
      </c>
    </row>
    <row r="484" spans="1:13" ht="15" customHeight="1">
      <c r="A484" s="76" t="s">
        <v>1180</v>
      </c>
      <c r="B484" s="118" t="s">
        <v>217</v>
      </c>
      <c r="C484" s="112"/>
      <c r="D484" s="157">
        <v>0.73819999999999997</v>
      </c>
      <c r="E484" s="155">
        <v>2.65</v>
      </c>
      <c r="F484" s="148">
        <f t="shared" si="8"/>
        <v>0</v>
      </c>
      <c r="G484" s="116">
        <v>30000</v>
      </c>
      <c r="H484" s="114"/>
      <c r="I484" s="80" t="s">
        <v>2111</v>
      </c>
      <c r="J484" s="114"/>
      <c r="K484" s="80">
        <v>1.31</v>
      </c>
      <c r="L484" s="150">
        <v>0.8</v>
      </c>
      <c r="M484" s="80" t="s">
        <v>2050</v>
      </c>
    </row>
    <row r="485" spans="1:13" ht="15" customHeight="1">
      <c r="A485" s="76" t="s">
        <v>1181</v>
      </c>
      <c r="B485" s="118" t="s">
        <v>217</v>
      </c>
      <c r="C485" s="112"/>
      <c r="D485" s="157">
        <v>1.1883999999999999</v>
      </c>
      <c r="E485" s="155">
        <v>3.77</v>
      </c>
      <c r="F485" s="148">
        <f t="shared" si="8"/>
        <v>0</v>
      </c>
      <c r="G485" s="116">
        <v>32554.5</v>
      </c>
      <c r="H485" s="114"/>
      <c r="I485" s="80" t="s">
        <v>2111</v>
      </c>
      <c r="J485" s="114"/>
      <c r="K485" s="80">
        <v>1.31</v>
      </c>
      <c r="L485" s="150">
        <v>0.8</v>
      </c>
      <c r="M485" s="80" t="s">
        <v>2050</v>
      </c>
    </row>
    <row r="486" spans="1:13" ht="15" customHeight="1">
      <c r="A486" s="76" t="s">
        <v>1182</v>
      </c>
      <c r="B486" s="118" t="s">
        <v>217</v>
      </c>
      <c r="C486" s="112"/>
      <c r="D486" s="157">
        <v>2.9388000000000001</v>
      </c>
      <c r="E486" s="155">
        <v>6.3</v>
      </c>
      <c r="F486" s="148">
        <f t="shared" si="8"/>
        <v>0</v>
      </c>
      <c r="G486" s="116">
        <v>88811.64</v>
      </c>
      <c r="H486" s="114"/>
      <c r="I486" s="80" t="s">
        <v>2111</v>
      </c>
      <c r="J486" s="114"/>
      <c r="K486" s="80">
        <v>1.31</v>
      </c>
      <c r="L486" s="150">
        <v>0.8</v>
      </c>
      <c r="M486" s="80" t="s">
        <v>2050</v>
      </c>
    </row>
    <row r="487" spans="1:13" s="74" customFormat="1" ht="15" customHeight="1">
      <c r="A487" s="76" t="s">
        <v>1183</v>
      </c>
      <c r="B487" s="118" t="s">
        <v>85</v>
      </c>
      <c r="C487" s="112"/>
      <c r="D487" s="157">
        <v>0.7389</v>
      </c>
      <c r="E487" s="155">
        <v>2.2200000000000002</v>
      </c>
      <c r="F487" s="148">
        <f t="shared" si="8"/>
        <v>0</v>
      </c>
      <c r="G487" s="116">
        <v>30000</v>
      </c>
      <c r="H487" s="114"/>
      <c r="I487" s="80" t="s">
        <v>2111</v>
      </c>
      <c r="J487" s="114"/>
      <c r="K487" s="80">
        <v>1.31</v>
      </c>
      <c r="L487" s="150">
        <v>0.8</v>
      </c>
      <c r="M487" s="80" t="s">
        <v>2050</v>
      </c>
    </row>
    <row r="488" spans="1:13" ht="15" customHeight="1">
      <c r="A488" s="76" t="s">
        <v>1184</v>
      </c>
      <c r="B488" s="118" t="s">
        <v>85</v>
      </c>
      <c r="C488" s="112"/>
      <c r="D488" s="157">
        <v>0.74139999999999995</v>
      </c>
      <c r="E488" s="155">
        <v>2.48</v>
      </c>
      <c r="F488" s="148">
        <f t="shared" si="8"/>
        <v>0</v>
      </c>
      <c r="G488" s="116">
        <v>30000</v>
      </c>
      <c r="H488" s="114"/>
      <c r="I488" s="80" t="s">
        <v>2111</v>
      </c>
      <c r="J488" s="114"/>
      <c r="K488" s="80">
        <v>1.31</v>
      </c>
      <c r="L488" s="150">
        <v>0.8</v>
      </c>
      <c r="M488" s="80" t="s">
        <v>2050</v>
      </c>
    </row>
    <row r="489" spans="1:13" ht="15" customHeight="1">
      <c r="A489" s="76" t="s">
        <v>1185</v>
      </c>
      <c r="B489" s="118" t="s">
        <v>85</v>
      </c>
      <c r="C489" s="112"/>
      <c r="D489" s="157">
        <v>1.2290000000000001</v>
      </c>
      <c r="E489" s="155">
        <v>3.59</v>
      </c>
      <c r="F489" s="148">
        <f t="shared" si="8"/>
        <v>0</v>
      </c>
      <c r="G489" s="116">
        <v>30000</v>
      </c>
      <c r="H489" s="114"/>
      <c r="I489" s="80" t="s">
        <v>2111</v>
      </c>
      <c r="J489" s="114"/>
      <c r="K489" s="80">
        <v>1.31</v>
      </c>
      <c r="L489" s="150">
        <v>0.8</v>
      </c>
      <c r="M489" s="80" t="s">
        <v>2050</v>
      </c>
    </row>
    <row r="490" spans="1:13" ht="15" customHeight="1">
      <c r="A490" s="76" t="s">
        <v>1186</v>
      </c>
      <c r="B490" s="118" t="s">
        <v>85</v>
      </c>
      <c r="C490" s="112"/>
      <c r="D490" s="157">
        <v>2.9264999999999999</v>
      </c>
      <c r="E490" s="155">
        <v>7.03</v>
      </c>
      <c r="F490" s="148">
        <f t="shared" si="8"/>
        <v>0</v>
      </c>
      <c r="G490" s="116">
        <v>63991.59</v>
      </c>
      <c r="H490" s="114"/>
      <c r="I490" s="80" t="s">
        <v>2111</v>
      </c>
      <c r="J490" s="114"/>
      <c r="K490" s="80">
        <v>1.31</v>
      </c>
      <c r="L490" s="150">
        <v>0.8</v>
      </c>
      <c r="M490" s="80" t="s">
        <v>2050</v>
      </c>
    </row>
    <row r="491" spans="1:13" s="74" customFormat="1" ht="15" customHeight="1">
      <c r="A491" s="76" t="s">
        <v>1187</v>
      </c>
      <c r="B491" s="118" t="s">
        <v>86</v>
      </c>
      <c r="C491" s="112"/>
      <c r="D491" s="157">
        <v>0.58450000000000002</v>
      </c>
      <c r="E491" s="155">
        <v>2.0099999999999998</v>
      </c>
      <c r="F491" s="148">
        <f t="shared" si="8"/>
        <v>0</v>
      </c>
      <c r="G491" s="116">
        <v>30000</v>
      </c>
      <c r="H491" s="114"/>
      <c r="I491" s="80" t="s">
        <v>2111</v>
      </c>
      <c r="J491" s="114"/>
      <c r="K491" s="80">
        <v>1.31</v>
      </c>
      <c r="L491" s="150">
        <v>0.8</v>
      </c>
      <c r="M491" s="80" t="s">
        <v>2050</v>
      </c>
    </row>
    <row r="492" spans="1:13" ht="15" customHeight="1">
      <c r="A492" s="76" t="s">
        <v>1188</v>
      </c>
      <c r="B492" s="118" t="s">
        <v>86</v>
      </c>
      <c r="C492" s="112"/>
      <c r="D492" s="157">
        <v>0.70620000000000005</v>
      </c>
      <c r="E492" s="155">
        <v>2.5499999999999998</v>
      </c>
      <c r="F492" s="148">
        <f t="shared" si="8"/>
        <v>0</v>
      </c>
      <c r="G492" s="116">
        <v>30000</v>
      </c>
      <c r="H492" s="114"/>
      <c r="I492" s="80" t="s">
        <v>2111</v>
      </c>
      <c r="J492" s="114"/>
      <c r="K492" s="80">
        <v>1.31</v>
      </c>
      <c r="L492" s="150">
        <v>0.8</v>
      </c>
      <c r="M492" s="80" t="s">
        <v>2050</v>
      </c>
    </row>
    <row r="493" spans="1:13" ht="15" customHeight="1">
      <c r="A493" s="76" t="s">
        <v>1189</v>
      </c>
      <c r="B493" s="118" t="s">
        <v>86</v>
      </c>
      <c r="C493" s="112"/>
      <c r="D493" s="157">
        <v>1.1218999999999999</v>
      </c>
      <c r="E493" s="155">
        <v>3.87</v>
      </c>
      <c r="F493" s="148">
        <f t="shared" si="8"/>
        <v>0</v>
      </c>
      <c r="G493" s="116">
        <v>32195.4</v>
      </c>
      <c r="H493" s="114"/>
      <c r="I493" s="80" t="s">
        <v>2111</v>
      </c>
      <c r="J493" s="114"/>
      <c r="K493" s="80">
        <v>1.31</v>
      </c>
      <c r="L493" s="150">
        <v>0.8</v>
      </c>
      <c r="M493" s="80" t="s">
        <v>2050</v>
      </c>
    </row>
    <row r="494" spans="1:13" ht="15" customHeight="1">
      <c r="A494" s="76" t="s">
        <v>1190</v>
      </c>
      <c r="B494" s="118" t="s">
        <v>86</v>
      </c>
      <c r="C494" s="112"/>
      <c r="D494" s="157">
        <v>1.9442999999999999</v>
      </c>
      <c r="E494" s="155">
        <v>7.6</v>
      </c>
      <c r="F494" s="148">
        <f t="shared" si="8"/>
        <v>0</v>
      </c>
      <c r="G494" s="116">
        <v>32195.4</v>
      </c>
      <c r="H494" s="114"/>
      <c r="I494" s="80" t="s">
        <v>2111</v>
      </c>
      <c r="J494" s="114"/>
      <c r="K494" s="80">
        <v>1.31</v>
      </c>
      <c r="L494" s="150">
        <v>0.8</v>
      </c>
      <c r="M494" s="80" t="s">
        <v>2050</v>
      </c>
    </row>
    <row r="495" spans="1:13" s="74" customFormat="1" ht="15" customHeight="1">
      <c r="A495" s="76" t="s">
        <v>1191</v>
      </c>
      <c r="B495" s="118" t="s">
        <v>218</v>
      </c>
      <c r="C495" s="112"/>
      <c r="D495" s="157">
        <v>0.54779999999999995</v>
      </c>
      <c r="E495" s="155">
        <v>2.25</v>
      </c>
      <c r="F495" s="148">
        <f t="shared" si="8"/>
        <v>0</v>
      </c>
      <c r="G495" s="116">
        <v>30000</v>
      </c>
      <c r="H495" s="114"/>
      <c r="I495" s="80" t="s">
        <v>2111</v>
      </c>
      <c r="J495" s="114"/>
      <c r="K495" s="80">
        <v>1.31</v>
      </c>
      <c r="L495" s="150">
        <v>0.8</v>
      </c>
      <c r="M495" s="80" t="s">
        <v>2050</v>
      </c>
    </row>
    <row r="496" spans="1:13" ht="15" customHeight="1">
      <c r="A496" s="76" t="s">
        <v>1192</v>
      </c>
      <c r="B496" s="118" t="s">
        <v>218</v>
      </c>
      <c r="C496" s="112"/>
      <c r="D496" s="157">
        <v>0.76270000000000004</v>
      </c>
      <c r="E496" s="155">
        <v>3.13</v>
      </c>
      <c r="F496" s="148">
        <f t="shared" si="8"/>
        <v>0</v>
      </c>
      <c r="G496" s="116">
        <v>30000</v>
      </c>
      <c r="H496" s="114"/>
      <c r="I496" s="80" t="s">
        <v>2111</v>
      </c>
      <c r="J496" s="114"/>
      <c r="K496" s="80">
        <v>1.31</v>
      </c>
      <c r="L496" s="150">
        <v>0.8</v>
      </c>
      <c r="M496" s="80" t="s">
        <v>2050</v>
      </c>
    </row>
    <row r="497" spans="1:13" ht="15" customHeight="1">
      <c r="A497" s="76" t="s">
        <v>1193</v>
      </c>
      <c r="B497" s="118" t="s">
        <v>218</v>
      </c>
      <c r="C497" s="112"/>
      <c r="D497" s="157">
        <v>1.1919999999999999</v>
      </c>
      <c r="E497" s="155">
        <v>4.04</v>
      </c>
      <c r="F497" s="148">
        <f t="shared" si="8"/>
        <v>0</v>
      </c>
      <c r="G497" s="116">
        <v>32319.040000000001</v>
      </c>
      <c r="H497" s="114"/>
      <c r="I497" s="80" t="s">
        <v>2111</v>
      </c>
      <c r="J497" s="114"/>
      <c r="K497" s="80">
        <v>1.31</v>
      </c>
      <c r="L497" s="150">
        <v>0.8</v>
      </c>
      <c r="M497" s="80" t="s">
        <v>2050</v>
      </c>
    </row>
    <row r="498" spans="1:13" ht="15" customHeight="1">
      <c r="A498" s="76" t="s">
        <v>1194</v>
      </c>
      <c r="B498" s="118" t="s">
        <v>218</v>
      </c>
      <c r="C498" s="112"/>
      <c r="D498" s="157">
        <v>2.3578999999999999</v>
      </c>
      <c r="E498" s="155">
        <v>7.28</v>
      </c>
      <c r="F498" s="148">
        <f t="shared" si="8"/>
        <v>0</v>
      </c>
      <c r="G498" s="116">
        <v>118127.43</v>
      </c>
      <c r="H498" s="114"/>
      <c r="I498" s="80" t="s">
        <v>2111</v>
      </c>
      <c r="J498" s="114"/>
      <c r="K498" s="80">
        <v>1.31</v>
      </c>
      <c r="L498" s="150">
        <v>0.8</v>
      </c>
      <c r="M498" s="80" t="s">
        <v>2050</v>
      </c>
    </row>
    <row r="499" spans="1:13" s="74" customFormat="1" ht="15" customHeight="1">
      <c r="A499" s="76" t="s">
        <v>1195</v>
      </c>
      <c r="B499" s="118" t="s">
        <v>87</v>
      </c>
      <c r="C499" s="112"/>
      <c r="D499" s="157">
        <v>0.53739999999999999</v>
      </c>
      <c r="E499" s="155">
        <v>2.2599999999999998</v>
      </c>
      <c r="F499" s="148">
        <f t="shared" si="8"/>
        <v>0</v>
      </c>
      <c r="G499" s="116">
        <v>30000</v>
      </c>
      <c r="H499" s="114"/>
      <c r="I499" s="80" t="s">
        <v>2111</v>
      </c>
      <c r="J499" s="114"/>
      <c r="K499" s="80">
        <v>1.31</v>
      </c>
      <c r="L499" s="150">
        <v>0.8</v>
      </c>
      <c r="M499" s="80" t="s">
        <v>2050</v>
      </c>
    </row>
    <row r="500" spans="1:13" ht="15" customHeight="1">
      <c r="A500" s="76" t="s">
        <v>1196</v>
      </c>
      <c r="B500" s="118" t="s">
        <v>87</v>
      </c>
      <c r="C500" s="112"/>
      <c r="D500" s="157">
        <v>0.74360000000000004</v>
      </c>
      <c r="E500" s="155">
        <v>3.05</v>
      </c>
      <c r="F500" s="148">
        <f t="shared" si="8"/>
        <v>0</v>
      </c>
      <c r="G500" s="116">
        <v>30000</v>
      </c>
      <c r="H500" s="114"/>
      <c r="I500" s="80" t="s">
        <v>2111</v>
      </c>
      <c r="J500" s="114"/>
      <c r="K500" s="80">
        <v>1.31</v>
      </c>
      <c r="L500" s="150">
        <v>0.8</v>
      </c>
      <c r="M500" s="80" t="s">
        <v>2050</v>
      </c>
    </row>
    <row r="501" spans="1:13" ht="15" customHeight="1">
      <c r="A501" s="76" t="s">
        <v>1197</v>
      </c>
      <c r="B501" s="118" t="s">
        <v>87</v>
      </c>
      <c r="C501" s="112"/>
      <c r="D501" s="157">
        <v>1.4200999999999999</v>
      </c>
      <c r="E501" s="155">
        <v>4.49</v>
      </c>
      <c r="F501" s="148">
        <f t="shared" si="8"/>
        <v>0</v>
      </c>
      <c r="G501" s="116">
        <v>66667.820000000007</v>
      </c>
      <c r="H501" s="114"/>
      <c r="I501" s="80" t="s">
        <v>2111</v>
      </c>
      <c r="J501" s="114"/>
      <c r="K501" s="80">
        <v>1.31</v>
      </c>
      <c r="L501" s="150">
        <v>0.8</v>
      </c>
      <c r="M501" s="80" t="s">
        <v>2050</v>
      </c>
    </row>
    <row r="502" spans="1:13" ht="15" customHeight="1">
      <c r="A502" s="76" t="s">
        <v>1198</v>
      </c>
      <c r="B502" s="118" t="s">
        <v>87</v>
      </c>
      <c r="C502" s="112"/>
      <c r="D502" s="157">
        <v>2.5914000000000001</v>
      </c>
      <c r="E502" s="155">
        <v>8.36</v>
      </c>
      <c r="F502" s="148">
        <f t="shared" si="8"/>
        <v>0</v>
      </c>
      <c r="G502" s="116">
        <v>66667.820000000007</v>
      </c>
      <c r="H502" s="114"/>
      <c r="I502" s="80" t="s">
        <v>2111</v>
      </c>
      <c r="J502" s="114"/>
      <c r="K502" s="80">
        <v>1.31</v>
      </c>
      <c r="L502" s="150">
        <v>0.8</v>
      </c>
      <c r="M502" s="80" t="s">
        <v>2050</v>
      </c>
    </row>
    <row r="503" spans="1:13" s="74" customFormat="1" ht="15" customHeight="1">
      <c r="A503" s="76" t="s">
        <v>1199</v>
      </c>
      <c r="B503" s="118" t="s">
        <v>88</v>
      </c>
      <c r="C503" s="112"/>
      <c r="D503" s="157">
        <v>0.65800000000000003</v>
      </c>
      <c r="E503" s="155">
        <v>2.59</v>
      </c>
      <c r="F503" s="148">
        <f t="shared" si="8"/>
        <v>0</v>
      </c>
      <c r="G503" s="116">
        <v>30000</v>
      </c>
      <c r="H503" s="114"/>
      <c r="I503" s="80" t="s">
        <v>2111</v>
      </c>
      <c r="J503" s="114"/>
      <c r="K503" s="80">
        <v>1.31</v>
      </c>
      <c r="L503" s="150">
        <v>0.8</v>
      </c>
      <c r="M503" s="80" t="s">
        <v>2050</v>
      </c>
    </row>
    <row r="504" spans="1:13" ht="15" customHeight="1">
      <c r="A504" s="76" t="s">
        <v>1200</v>
      </c>
      <c r="B504" s="118" t="s">
        <v>88</v>
      </c>
      <c r="C504" s="112"/>
      <c r="D504" s="157">
        <v>0.84789999999999999</v>
      </c>
      <c r="E504" s="155">
        <v>3.01</v>
      </c>
      <c r="F504" s="148">
        <f t="shared" si="8"/>
        <v>0</v>
      </c>
      <c r="G504" s="116">
        <v>30000</v>
      </c>
      <c r="H504" s="114"/>
      <c r="I504" s="80" t="s">
        <v>2111</v>
      </c>
      <c r="J504" s="114"/>
      <c r="K504" s="80">
        <v>1.31</v>
      </c>
      <c r="L504" s="150">
        <v>0.8</v>
      </c>
      <c r="M504" s="80" t="s">
        <v>2050</v>
      </c>
    </row>
    <row r="505" spans="1:13" ht="15" customHeight="1">
      <c r="A505" s="76" t="s">
        <v>1201</v>
      </c>
      <c r="B505" s="118" t="s">
        <v>88</v>
      </c>
      <c r="C505" s="112"/>
      <c r="D505" s="157">
        <v>1.3946000000000001</v>
      </c>
      <c r="E505" s="155">
        <v>4.18</v>
      </c>
      <c r="F505" s="148">
        <f t="shared" si="8"/>
        <v>0</v>
      </c>
      <c r="G505" s="116">
        <v>42521.13</v>
      </c>
      <c r="H505" s="114"/>
      <c r="I505" s="80" t="s">
        <v>2111</v>
      </c>
      <c r="J505" s="114"/>
      <c r="K505" s="80">
        <v>1.31</v>
      </c>
      <c r="L505" s="150">
        <v>0.8</v>
      </c>
      <c r="M505" s="80" t="s">
        <v>2050</v>
      </c>
    </row>
    <row r="506" spans="1:13" ht="15" customHeight="1">
      <c r="A506" s="76" t="s">
        <v>1202</v>
      </c>
      <c r="B506" s="118" t="s">
        <v>88</v>
      </c>
      <c r="C506" s="112"/>
      <c r="D506" s="157">
        <v>1.4933000000000001</v>
      </c>
      <c r="E506" s="155">
        <v>4.18</v>
      </c>
      <c r="F506" s="148">
        <f t="shared" si="8"/>
        <v>0</v>
      </c>
      <c r="G506" s="116">
        <v>42521.13</v>
      </c>
      <c r="H506" s="114"/>
      <c r="I506" s="80" t="s">
        <v>2111</v>
      </c>
      <c r="J506" s="114"/>
      <c r="K506" s="80">
        <v>1.31</v>
      </c>
      <c r="L506" s="150">
        <v>0.8</v>
      </c>
      <c r="M506" s="80" t="s">
        <v>2050</v>
      </c>
    </row>
    <row r="507" spans="1:13" s="74" customFormat="1" ht="15" customHeight="1">
      <c r="A507" s="76" t="s">
        <v>1203</v>
      </c>
      <c r="B507" s="118" t="s">
        <v>89</v>
      </c>
      <c r="C507" s="112"/>
      <c r="D507" s="157">
        <v>0.52090000000000003</v>
      </c>
      <c r="E507" s="155">
        <v>2.2200000000000002</v>
      </c>
      <c r="F507" s="148">
        <f t="shared" si="8"/>
        <v>0</v>
      </c>
      <c r="G507" s="116">
        <v>30000</v>
      </c>
      <c r="H507" s="114"/>
      <c r="I507" s="80" t="s">
        <v>2111</v>
      </c>
      <c r="J507" s="114"/>
      <c r="K507" s="80">
        <v>1.31</v>
      </c>
      <c r="L507" s="150">
        <v>0.8</v>
      </c>
      <c r="M507" s="80" t="s">
        <v>2050</v>
      </c>
    </row>
    <row r="508" spans="1:13" ht="15" customHeight="1">
      <c r="A508" s="76" t="s">
        <v>1204</v>
      </c>
      <c r="B508" s="118" t="s">
        <v>89</v>
      </c>
      <c r="C508" s="112"/>
      <c r="D508" s="157">
        <v>0.64449999999999996</v>
      </c>
      <c r="E508" s="155">
        <v>2.57</v>
      </c>
      <c r="F508" s="148">
        <f t="shared" si="8"/>
        <v>0</v>
      </c>
      <c r="G508" s="116">
        <v>30000</v>
      </c>
      <c r="H508" s="114"/>
      <c r="I508" s="80" t="s">
        <v>2111</v>
      </c>
      <c r="J508" s="114"/>
      <c r="K508" s="80">
        <v>1.31</v>
      </c>
      <c r="L508" s="150">
        <v>0.8</v>
      </c>
      <c r="M508" s="80" t="s">
        <v>2050</v>
      </c>
    </row>
    <row r="509" spans="1:13" ht="15" customHeight="1">
      <c r="A509" s="76" t="s">
        <v>1205</v>
      </c>
      <c r="B509" s="118" t="s">
        <v>89</v>
      </c>
      <c r="C509" s="112"/>
      <c r="D509" s="157">
        <v>1.4184000000000001</v>
      </c>
      <c r="E509" s="155">
        <v>4.46</v>
      </c>
      <c r="F509" s="148">
        <f t="shared" si="8"/>
        <v>0</v>
      </c>
      <c r="G509" s="116">
        <v>43301.98</v>
      </c>
      <c r="H509" s="114"/>
      <c r="I509" s="80" t="s">
        <v>2111</v>
      </c>
      <c r="J509" s="114"/>
      <c r="K509" s="80">
        <v>1.31</v>
      </c>
      <c r="L509" s="150">
        <v>0.8</v>
      </c>
      <c r="M509" s="80" t="s">
        <v>2050</v>
      </c>
    </row>
    <row r="510" spans="1:13" ht="15" customHeight="1">
      <c r="A510" s="76" t="s">
        <v>1206</v>
      </c>
      <c r="B510" s="118" t="s">
        <v>89</v>
      </c>
      <c r="C510" s="112"/>
      <c r="D510" s="157">
        <v>1.9591000000000001</v>
      </c>
      <c r="E510" s="155">
        <v>6.06</v>
      </c>
      <c r="F510" s="148">
        <f t="shared" si="8"/>
        <v>0</v>
      </c>
      <c r="G510" s="116">
        <v>52008.12</v>
      </c>
      <c r="H510" s="114"/>
      <c r="I510" s="80" t="s">
        <v>2111</v>
      </c>
      <c r="J510" s="114"/>
      <c r="K510" s="80">
        <v>1.31</v>
      </c>
      <c r="L510" s="150">
        <v>0.8</v>
      </c>
      <c r="M510" s="80" t="s">
        <v>2050</v>
      </c>
    </row>
    <row r="511" spans="1:13" s="74" customFormat="1" ht="15" customHeight="1">
      <c r="A511" s="76" t="s">
        <v>1207</v>
      </c>
      <c r="B511" s="118" t="s">
        <v>219</v>
      </c>
      <c r="C511" s="112"/>
      <c r="D511" s="157">
        <v>0.57420000000000004</v>
      </c>
      <c r="E511" s="155">
        <v>2.38</v>
      </c>
      <c r="F511" s="148">
        <f t="shared" si="8"/>
        <v>0</v>
      </c>
      <c r="G511" s="116">
        <v>30000</v>
      </c>
      <c r="H511" s="114"/>
      <c r="I511" s="80" t="s">
        <v>2111</v>
      </c>
      <c r="J511" s="114"/>
      <c r="K511" s="80">
        <v>1.31</v>
      </c>
      <c r="L511" s="150">
        <v>0.8</v>
      </c>
      <c r="M511" s="80" t="s">
        <v>2050</v>
      </c>
    </row>
    <row r="512" spans="1:13" ht="15" customHeight="1">
      <c r="A512" s="76" t="s">
        <v>1208</v>
      </c>
      <c r="B512" s="118" t="s">
        <v>219</v>
      </c>
      <c r="C512" s="112"/>
      <c r="D512" s="157">
        <v>0.73629999999999995</v>
      </c>
      <c r="E512" s="155">
        <v>3.16</v>
      </c>
      <c r="F512" s="148">
        <f t="shared" si="8"/>
        <v>0</v>
      </c>
      <c r="G512" s="116">
        <v>30000</v>
      </c>
      <c r="H512" s="114"/>
      <c r="I512" s="80" t="s">
        <v>2111</v>
      </c>
      <c r="J512" s="114"/>
      <c r="K512" s="80">
        <v>1.31</v>
      </c>
      <c r="L512" s="150">
        <v>0.8</v>
      </c>
      <c r="M512" s="80" t="s">
        <v>2050</v>
      </c>
    </row>
    <row r="513" spans="1:13" ht="15" customHeight="1">
      <c r="A513" s="76" t="s">
        <v>1209</v>
      </c>
      <c r="B513" s="118" t="s">
        <v>219</v>
      </c>
      <c r="C513" s="112"/>
      <c r="D513" s="157">
        <v>1.3237000000000001</v>
      </c>
      <c r="E513" s="155">
        <v>5.05</v>
      </c>
      <c r="F513" s="148">
        <f t="shared" si="8"/>
        <v>0</v>
      </c>
      <c r="G513" s="116">
        <v>37597.339999999997</v>
      </c>
      <c r="H513" s="114"/>
      <c r="I513" s="80" t="s">
        <v>2111</v>
      </c>
      <c r="J513" s="114"/>
      <c r="K513" s="80">
        <v>1.31</v>
      </c>
      <c r="L513" s="150">
        <v>0.8</v>
      </c>
      <c r="M513" s="80" t="s">
        <v>2050</v>
      </c>
    </row>
    <row r="514" spans="1:13" ht="15" customHeight="1">
      <c r="A514" s="76" t="s">
        <v>1210</v>
      </c>
      <c r="B514" s="118" t="s">
        <v>219</v>
      </c>
      <c r="C514" s="112"/>
      <c r="D514" s="157">
        <v>2.2829999999999999</v>
      </c>
      <c r="E514" s="155">
        <v>7.7</v>
      </c>
      <c r="F514" s="148">
        <f t="shared" si="8"/>
        <v>0</v>
      </c>
      <c r="G514" s="116">
        <v>79081.36</v>
      </c>
      <c r="H514" s="114"/>
      <c r="I514" s="80" t="s">
        <v>2111</v>
      </c>
      <c r="J514" s="114"/>
      <c r="K514" s="80">
        <v>1.31</v>
      </c>
      <c r="L514" s="150">
        <v>0.8</v>
      </c>
      <c r="M514" s="80" t="s">
        <v>2050</v>
      </c>
    </row>
    <row r="515" spans="1:13" s="74" customFormat="1" ht="15" customHeight="1">
      <c r="A515" s="76" t="s">
        <v>1211</v>
      </c>
      <c r="B515" s="118" t="s">
        <v>220</v>
      </c>
      <c r="C515" s="112"/>
      <c r="D515" s="157">
        <v>0.378</v>
      </c>
      <c r="E515" s="155">
        <v>1.67</v>
      </c>
      <c r="F515" s="148">
        <f t="shared" si="8"/>
        <v>0</v>
      </c>
      <c r="G515" s="116">
        <v>30000</v>
      </c>
      <c r="H515" s="114"/>
      <c r="I515" s="80" t="s">
        <v>2111</v>
      </c>
      <c r="J515" s="114"/>
      <c r="K515" s="80">
        <v>1.31</v>
      </c>
      <c r="L515" s="150">
        <v>0.8</v>
      </c>
      <c r="M515" s="80" t="s">
        <v>2050</v>
      </c>
    </row>
    <row r="516" spans="1:13" ht="15" customHeight="1">
      <c r="A516" s="76" t="s">
        <v>1212</v>
      </c>
      <c r="B516" s="118" t="s">
        <v>220</v>
      </c>
      <c r="C516" s="112"/>
      <c r="D516" s="157">
        <v>0.50149999999999995</v>
      </c>
      <c r="E516" s="155">
        <v>2.04</v>
      </c>
      <c r="F516" s="148">
        <f t="shared" si="8"/>
        <v>0</v>
      </c>
      <c r="G516" s="116">
        <v>30000</v>
      </c>
      <c r="H516" s="114"/>
      <c r="I516" s="80" t="s">
        <v>2111</v>
      </c>
      <c r="J516" s="114"/>
      <c r="K516" s="80">
        <v>1.31</v>
      </c>
      <c r="L516" s="150">
        <v>0.8</v>
      </c>
      <c r="M516" s="80" t="s">
        <v>2050</v>
      </c>
    </row>
    <row r="517" spans="1:13" ht="15" customHeight="1">
      <c r="A517" s="76" t="s">
        <v>1213</v>
      </c>
      <c r="B517" s="118" t="s">
        <v>220</v>
      </c>
      <c r="C517" s="112"/>
      <c r="D517" s="157">
        <v>1.2031000000000001</v>
      </c>
      <c r="E517" s="155">
        <v>3.98</v>
      </c>
      <c r="F517" s="148">
        <f t="shared" si="8"/>
        <v>0</v>
      </c>
      <c r="G517" s="116">
        <v>46972.08</v>
      </c>
      <c r="H517" s="114"/>
      <c r="I517" s="80" t="s">
        <v>2111</v>
      </c>
      <c r="J517" s="114"/>
      <c r="K517" s="80">
        <v>1.31</v>
      </c>
      <c r="L517" s="150">
        <v>0.8</v>
      </c>
      <c r="M517" s="80" t="s">
        <v>2050</v>
      </c>
    </row>
    <row r="518" spans="1:13" ht="15" customHeight="1">
      <c r="A518" s="76" t="s">
        <v>1214</v>
      </c>
      <c r="B518" s="118" t="s">
        <v>220</v>
      </c>
      <c r="C518" s="112"/>
      <c r="D518" s="157">
        <v>2.1566999999999998</v>
      </c>
      <c r="E518" s="155">
        <v>5.88</v>
      </c>
      <c r="F518" s="148">
        <f t="shared" si="8"/>
        <v>0</v>
      </c>
      <c r="G518" s="116">
        <v>82828.479999999996</v>
      </c>
      <c r="H518" s="114"/>
      <c r="I518" s="80" t="s">
        <v>2111</v>
      </c>
      <c r="J518" s="114"/>
      <c r="K518" s="80">
        <v>1.31</v>
      </c>
      <c r="L518" s="150">
        <v>0.8</v>
      </c>
      <c r="M518" s="80" t="s">
        <v>2050</v>
      </c>
    </row>
    <row r="519" spans="1:13" s="74" customFormat="1" ht="15" customHeight="1">
      <c r="A519" s="76" t="s">
        <v>1215</v>
      </c>
      <c r="B519" s="118" t="s">
        <v>90</v>
      </c>
      <c r="C519" s="112"/>
      <c r="D519" s="157">
        <v>0.3972</v>
      </c>
      <c r="E519" s="155">
        <v>1.5</v>
      </c>
      <c r="F519" s="148">
        <f t="shared" si="8"/>
        <v>0</v>
      </c>
      <c r="G519" s="116">
        <v>30000</v>
      </c>
      <c r="H519" s="114"/>
      <c r="I519" s="80" t="s">
        <v>2111</v>
      </c>
      <c r="J519" s="114"/>
      <c r="K519" s="80">
        <v>1.31</v>
      </c>
      <c r="L519" s="150">
        <v>0.8</v>
      </c>
      <c r="M519" s="80" t="s">
        <v>2050</v>
      </c>
    </row>
    <row r="520" spans="1:13" ht="15" customHeight="1">
      <c r="A520" s="76" t="s">
        <v>1216</v>
      </c>
      <c r="B520" s="118" t="s">
        <v>90</v>
      </c>
      <c r="C520" s="112"/>
      <c r="D520" s="157">
        <v>0.60640000000000005</v>
      </c>
      <c r="E520" s="155">
        <v>2.09</v>
      </c>
      <c r="F520" s="148">
        <f t="shared" si="8"/>
        <v>0</v>
      </c>
      <c r="G520" s="116">
        <v>30000</v>
      </c>
      <c r="H520" s="114"/>
      <c r="I520" s="80" t="s">
        <v>2111</v>
      </c>
      <c r="J520" s="114"/>
      <c r="K520" s="80">
        <v>1.31</v>
      </c>
      <c r="L520" s="150">
        <v>0.8</v>
      </c>
      <c r="M520" s="80" t="s">
        <v>2050</v>
      </c>
    </row>
    <row r="521" spans="1:13" ht="15" customHeight="1">
      <c r="A521" s="76" t="s">
        <v>1217</v>
      </c>
      <c r="B521" s="118" t="s">
        <v>90</v>
      </c>
      <c r="C521" s="112"/>
      <c r="D521" s="157">
        <v>0.98609999999999998</v>
      </c>
      <c r="E521" s="155">
        <v>3.06</v>
      </c>
      <c r="F521" s="148">
        <f t="shared" si="8"/>
        <v>0</v>
      </c>
      <c r="G521" s="116">
        <v>36785.61</v>
      </c>
      <c r="H521" s="114"/>
      <c r="I521" s="80" t="s">
        <v>2111</v>
      </c>
      <c r="J521" s="114"/>
      <c r="K521" s="80">
        <v>1.31</v>
      </c>
      <c r="L521" s="150">
        <v>0.8</v>
      </c>
      <c r="M521" s="80" t="s">
        <v>2050</v>
      </c>
    </row>
    <row r="522" spans="1:13" ht="15" customHeight="1">
      <c r="A522" s="76" t="s">
        <v>1218</v>
      </c>
      <c r="B522" s="118" t="s">
        <v>90</v>
      </c>
      <c r="C522" s="112"/>
      <c r="D522" s="157">
        <v>1.5183</v>
      </c>
      <c r="E522" s="155">
        <v>4.9400000000000004</v>
      </c>
      <c r="F522" s="148">
        <f t="shared" si="8"/>
        <v>0</v>
      </c>
      <c r="G522" s="116">
        <v>36785.61</v>
      </c>
      <c r="H522" s="114"/>
      <c r="I522" s="80" t="s">
        <v>2111</v>
      </c>
      <c r="J522" s="114"/>
      <c r="K522" s="80">
        <v>1.31</v>
      </c>
      <c r="L522" s="150">
        <v>0.8</v>
      </c>
      <c r="M522" s="80" t="s">
        <v>2050</v>
      </c>
    </row>
    <row r="523" spans="1:13" s="74" customFormat="1" ht="15" customHeight="1">
      <c r="A523" s="76" t="s">
        <v>1219</v>
      </c>
      <c r="B523" s="118" t="s">
        <v>221</v>
      </c>
      <c r="C523" s="112"/>
      <c r="D523" s="157">
        <v>0.752</v>
      </c>
      <c r="E523" s="155">
        <v>2.78</v>
      </c>
      <c r="F523" s="148">
        <f t="shared" si="8"/>
        <v>0</v>
      </c>
      <c r="G523" s="116">
        <v>30000</v>
      </c>
      <c r="H523" s="114"/>
      <c r="I523" s="80" t="s">
        <v>2111</v>
      </c>
      <c r="J523" s="114"/>
      <c r="K523" s="80">
        <v>1.31</v>
      </c>
      <c r="L523" s="150">
        <v>0.8</v>
      </c>
      <c r="M523" s="80" t="s">
        <v>2050</v>
      </c>
    </row>
    <row r="524" spans="1:13" ht="15" customHeight="1">
      <c r="A524" s="76" t="s">
        <v>1220</v>
      </c>
      <c r="B524" s="118" t="s">
        <v>221</v>
      </c>
      <c r="C524" s="112"/>
      <c r="D524" s="157">
        <v>0.83640000000000003</v>
      </c>
      <c r="E524" s="155">
        <v>3.31</v>
      </c>
      <c r="F524" s="148">
        <f t="shared" si="8"/>
        <v>0</v>
      </c>
      <c r="G524" s="116">
        <v>30000</v>
      </c>
      <c r="H524" s="114"/>
      <c r="I524" s="80" t="s">
        <v>2111</v>
      </c>
      <c r="J524" s="114"/>
      <c r="K524" s="80">
        <v>1.31</v>
      </c>
      <c r="L524" s="150">
        <v>0.8</v>
      </c>
      <c r="M524" s="80" t="s">
        <v>2050</v>
      </c>
    </row>
    <row r="525" spans="1:13" ht="15" customHeight="1">
      <c r="A525" s="76" t="s">
        <v>1221</v>
      </c>
      <c r="B525" s="118" t="s">
        <v>221</v>
      </c>
      <c r="C525" s="112"/>
      <c r="D525" s="157">
        <v>1.1679999999999999</v>
      </c>
      <c r="E525" s="155">
        <v>3.9</v>
      </c>
      <c r="F525" s="148">
        <f t="shared" si="8"/>
        <v>0</v>
      </c>
      <c r="G525" s="116">
        <v>40196.69</v>
      </c>
      <c r="H525" s="114"/>
      <c r="I525" s="80" t="s">
        <v>2111</v>
      </c>
      <c r="J525" s="114"/>
      <c r="K525" s="80">
        <v>1.31</v>
      </c>
      <c r="L525" s="150">
        <v>0.8</v>
      </c>
      <c r="M525" s="80" t="s">
        <v>2050</v>
      </c>
    </row>
    <row r="526" spans="1:13" ht="15" customHeight="1">
      <c r="A526" s="76" t="s">
        <v>1222</v>
      </c>
      <c r="B526" s="118" t="s">
        <v>221</v>
      </c>
      <c r="C526" s="112"/>
      <c r="D526" s="157">
        <v>2.7791999999999999</v>
      </c>
      <c r="E526" s="155">
        <v>7.86</v>
      </c>
      <c r="F526" s="148">
        <f t="shared" si="8"/>
        <v>0</v>
      </c>
      <c r="G526" s="116">
        <v>78702.19</v>
      </c>
      <c r="H526" s="114"/>
      <c r="I526" s="80" t="s">
        <v>2111</v>
      </c>
      <c r="J526" s="114"/>
      <c r="K526" s="80">
        <v>1.31</v>
      </c>
      <c r="L526" s="150">
        <v>0.8</v>
      </c>
      <c r="M526" s="80" t="s">
        <v>2050</v>
      </c>
    </row>
    <row r="527" spans="1:13" s="74" customFormat="1" ht="15" customHeight="1">
      <c r="A527" s="76" t="s">
        <v>1223</v>
      </c>
      <c r="B527" s="118" t="s">
        <v>222</v>
      </c>
      <c r="C527" s="112"/>
      <c r="D527" s="157">
        <v>0.53349999999999997</v>
      </c>
      <c r="E527" s="155">
        <v>1.78</v>
      </c>
      <c r="F527" s="148">
        <f t="shared" si="8"/>
        <v>0</v>
      </c>
      <c r="G527" s="116">
        <v>30000</v>
      </c>
      <c r="H527" s="114"/>
      <c r="I527" s="80" t="s">
        <v>2111</v>
      </c>
      <c r="J527" s="114"/>
      <c r="K527" s="80">
        <v>1.31</v>
      </c>
      <c r="L527" s="150">
        <v>0.8</v>
      </c>
      <c r="M527" s="80" t="s">
        <v>2050</v>
      </c>
    </row>
    <row r="528" spans="1:13" ht="15" customHeight="1">
      <c r="A528" s="76" t="s">
        <v>1224</v>
      </c>
      <c r="B528" s="118" t="s">
        <v>222</v>
      </c>
      <c r="C528" s="112"/>
      <c r="D528" s="157">
        <v>0.86599999999999999</v>
      </c>
      <c r="E528" s="155">
        <v>2.61</v>
      </c>
      <c r="F528" s="148">
        <f t="shared" si="8"/>
        <v>0</v>
      </c>
      <c r="G528" s="116">
        <v>30000</v>
      </c>
      <c r="H528" s="114"/>
      <c r="I528" s="80" t="s">
        <v>2111</v>
      </c>
      <c r="J528" s="114"/>
      <c r="K528" s="80">
        <v>1.31</v>
      </c>
      <c r="L528" s="150">
        <v>0.8</v>
      </c>
      <c r="M528" s="80" t="s">
        <v>2050</v>
      </c>
    </row>
    <row r="529" spans="1:13" ht="15" customHeight="1">
      <c r="A529" s="76" t="s">
        <v>1225</v>
      </c>
      <c r="B529" s="118" t="s">
        <v>222</v>
      </c>
      <c r="C529" s="112"/>
      <c r="D529" s="157">
        <v>1.3237000000000001</v>
      </c>
      <c r="E529" s="155">
        <v>4.38</v>
      </c>
      <c r="F529" s="148">
        <f t="shared" si="8"/>
        <v>0</v>
      </c>
      <c r="G529" s="116">
        <v>31969.02</v>
      </c>
      <c r="H529" s="114"/>
      <c r="I529" s="80" t="s">
        <v>2111</v>
      </c>
      <c r="J529" s="114"/>
      <c r="K529" s="80">
        <v>1.31</v>
      </c>
      <c r="L529" s="150">
        <v>0.8</v>
      </c>
      <c r="M529" s="80" t="s">
        <v>2050</v>
      </c>
    </row>
    <row r="530" spans="1:13" ht="15" customHeight="1">
      <c r="A530" s="76" t="s">
        <v>1226</v>
      </c>
      <c r="B530" s="118" t="s">
        <v>222</v>
      </c>
      <c r="C530" s="112"/>
      <c r="D530" s="157">
        <v>2.4580000000000002</v>
      </c>
      <c r="E530" s="155">
        <v>5.84</v>
      </c>
      <c r="F530" s="148">
        <f t="shared" si="8"/>
        <v>0</v>
      </c>
      <c r="G530" s="116">
        <v>69743.98</v>
      </c>
      <c r="H530" s="114"/>
      <c r="I530" s="80" t="s">
        <v>2111</v>
      </c>
      <c r="J530" s="114"/>
      <c r="K530" s="80">
        <v>1.31</v>
      </c>
      <c r="L530" s="150">
        <v>0.8</v>
      </c>
      <c r="M530" s="80" t="s">
        <v>2050</v>
      </c>
    </row>
    <row r="531" spans="1:13" s="74" customFormat="1" ht="15" customHeight="1">
      <c r="A531" s="76" t="s">
        <v>1227</v>
      </c>
      <c r="B531" s="118" t="s">
        <v>91</v>
      </c>
      <c r="C531" s="112"/>
      <c r="D531" s="157">
        <v>0.62009999999999998</v>
      </c>
      <c r="E531" s="155">
        <v>2</v>
      </c>
      <c r="F531" s="148">
        <f t="shared" si="8"/>
        <v>0</v>
      </c>
      <c r="G531" s="116">
        <v>30000</v>
      </c>
      <c r="H531" s="114"/>
      <c r="I531" s="80" t="s">
        <v>2111</v>
      </c>
      <c r="J531" s="114"/>
      <c r="K531" s="80">
        <v>1.31</v>
      </c>
      <c r="L531" s="150">
        <v>0.8</v>
      </c>
      <c r="M531" s="80" t="s">
        <v>2050</v>
      </c>
    </row>
    <row r="532" spans="1:13" ht="15" customHeight="1">
      <c r="A532" s="76" t="s">
        <v>1228</v>
      </c>
      <c r="B532" s="118" t="s">
        <v>91</v>
      </c>
      <c r="C532" s="112"/>
      <c r="D532" s="157">
        <v>0.80659999999999998</v>
      </c>
      <c r="E532" s="155">
        <v>2.66</v>
      </c>
      <c r="F532" s="148">
        <f t="shared" si="8"/>
        <v>0</v>
      </c>
      <c r="G532" s="116">
        <v>30000</v>
      </c>
      <c r="H532" s="114"/>
      <c r="I532" s="80" t="s">
        <v>2111</v>
      </c>
      <c r="J532" s="114"/>
      <c r="K532" s="80">
        <v>1.31</v>
      </c>
      <c r="L532" s="150">
        <v>0.8</v>
      </c>
      <c r="M532" s="80" t="s">
        <v>2050</v>
      </c>
    </row>
    <row r="533" spans="1:13" ht="15" customHeight="1">
      <c r="A533" s="76" t="s">
        <v>1229</v>
      </c>
      <c r="B533" s="118" t="s">
        <v>91</v>
      </c>
      <c r="C533" s="112"/>
      <c r="D533" s="157">
        <v>1.4577</v>
      </c>
      <c r="E533" s="155">
        <v>4.49</v>
      </c>
      <c r="F533" s="148">
        <f t="shared" si="8"/>
        <v>0</v>
      </c>
      <c r="G533" s="116">
        <v>55096.92</v>
      </c>
      <c r="H533" s="114"/>
      <c r="I533" s="80" t="s">
        <v>2111</v>
      </c>
      <c r="J533" s="114"/>
      <c r="K533" s="80">
        <v>1.31</v>
      </c>
      <c r="L533" s="150">
        <v>0.8</v>
      </c>
      <c r="M533" s="80" t="s">
        <v>2050</v>
      </c>
    </row>
    <row r="534" spans="1:13" ht="15" customHeight="1">
      <c r="A534" s="76" t="s">
        <v>1230</v>
      </c>
      <c r="B534" s="118" t="s">
        <v>91</v>
      </c>
      <c r="C534" s="112"/>
      <c r="D534" s="157">
        <v>2.1606999999999998</v>
      </c>
      <c r="E534" s="155">
        <v>5.53</v>
      </c>
      <c r="F534" s="148">
        <f t="shared" si="8"/>
        <v>0</v>
      </c>
      <c r="G534" s="116">
        <v>65802.880000000005</v>
      </c>
      <c r="H534" s="114"/>
      <c r="I534" s="80" t="s">
        <v>2111</v>
      </c>
      <c r="J534" s="114"/>
      <c r="K534" s="80">
        <v>1.31</v>
      </c>
      <c r="L534" s="150">
        <v>0.8</v>
      </c>
      <c r="M534" s="80" t="s">
        <v>2050</v>
      </c>
    </row>
    <row r="535" spans="1:13" s="74" customFormat="1" ht="15" customHeight="1">
      <c r="A535" s="76" t="s">
        <v>1231</v>
      </c>
      <c r="B535" s="118" t="s">
        <v>223</v>
      </c>
      <c r="C535" s="112"/>
      <c r="D535" s="157">
        <v>2.4260999999999999</v>
      </c>
      <c r="E535" s="155">
        <v>2.78</v>
      </c>
      <c r="F535" s="148">
        <f t="shared" si="8"/>
        <v>0</v>
      </c>
      <c r="G535" s="116">
        <v>47562.28</v>
      </c>
      <c r="H535" s="114"/>
      <c r="I535" s="80" t="s">
        <v>652</v>
      </c>
      <c r="J535" s="114"/>
      <c r="K535" s="162">
        <v>1</v>
      </c>
      <c r="L535" s="150">
        <v>0.8</v>
      </c>
      <c r="M535" s="80" t="s">
        <v>2050</v>
      </c>
    </row>
    <row r="536" spans="1:13" ht="15" customHeight="1">
      <c r="A536" s="76" t="s">
        <v>1232</v>
      </c>
      <c r="B536" s="118" t="s">
        <v>223</v>
      </c>
      <c r="C536" s="112"/>
      <c r="D536" s="157">
        <v>2.6246</v>
      </c>
      <c r="E536" s="155">
        <v>4.97</v>
      </c>
      <c r="F536" s="148">
        <f t="shared" si="8"/>
        <v>0</v>
      </c>
      <c r="G536" s="116">
        <v>50675.88</v>
      </c>
      <c r="H536" s="114"/>
      <c r="I536" s="80" t="s">
        <v>652</v>
      </c>
      <c r="J536" s="114"/>
      <c r="K536" s="162">
        <v>1</v>
      </c>
      <c r="L536" s="150">
        <v>0.8</v>
      </c>
      <c r="M536" s="80" t="s">
        <v>2050</v>
      </c>
    </row>
    <row r="537" spans="1:13" ht="15" customHeight="1">
      <c r="A537" s="76" t="s">
        <v>1233</v>
      </c>
      <c r="B537" s="118" t="s">
        <v>223</v>
      </c>
      <c r="C537" s="112"/>
      <c r="D537" s="157">
        <v>4.6344000000000003</v>
      </c>
      <c r="E537" s="155">
        <v>7.65</v>
      </c>
      <c r="F537" s="148">
        <f t="shared" si="8"/>
        <v>0</v>
      </c>
      <c r="G537" s="116">
        <v>101857.31</v>
      </c>
      <c r="H537" s="114"/>
      <c r="I537" s="80" t="s">
        <v>652</v>
      </c>
      <c r="J537" s="114"/>
      <c r="K537" s="162">
        <v>1</v>
      </c>
      <c r="L537" s="150">
        <v>0.8</v>
      </c>
      <c r="M537" s="80" t="s">
        <v>2050</v>
      </c>
    </row>
    <row r="538" spans="1:13" ht="15" customHeight="1">
      <c r="A538" s="76" t="s">
        <v>1234</v>
      </c>
      <c r="B538" s="118" t="s">
        <v>223</v>
      </c>
      <c r="C538" s="112"/>
      <c r="D538" s="157">
        <v>8.2783999999999995</v>
      </c>
      <c r="E538" s="155">
        <v>11.72</v>
      </c>
      <c r="F538" s="148">
        <f t="shared" si="8"/>
        <v>0</v>
      </c>
      <c r="G538" s="116">
        <v>200711.81</v>
      </c>
      <c r="H538" s="114"/>
      <c r="I538" s="80" t="s">
        <v>652</v>
      </c>
      <c r="J538" s="114"/>
      <c r="K538" s="162">
        <v>1</v>
      </c>
      <c r="L538" s="150">
        <v>0.8</v>
      </c>
      <c r="M538" s="80" t="s">
        <v>2050</v>
      </c>
    </row>
    <row r="539" spans="1:13" s="74" customFormat="1" ht="15" customHeight="1">
      <c r="A539" s="76" t="s">
        <v>1235</v>
      </c>
      <c r="B539" s="118" t="s">
        <v>92</v>
      </c>
      <c r="C539" s="112"/>
      <c r="D539" s="157">
        <v>2.1859999999999999</v>
      </c>
      <c r="E539" s="155">
        <v>4.03</v>
      </c>
      <c r="F539" s="148">
        <f t="shared" si="8"/>
        <v>0</v>
      </c>
      <c r="G539" s="116">
        <v>48655.15</v>
      </c>
      <c r="H539" s="114"/>
      <c r="I539" s="80" t="s">
        <v>652</v>
      </c>
      <c r="J539" s="114"/>
      <c r="K539" s="162">
        <v>1</v>
      </c>
      <c r="L539" s="150">
        <v>0.8</v>
      </c>
      <c r="M539" s="80" t="s">
        <v>2050</v>
      </c>
    </row>
    <row r="540" spans="1:13" ht="15" customHeight="1">
      <c r="A540" s="76" t="s">
        <v>1236</v>
      </c>
      <c r="B540" s="118" t="s">
        <v>92</v>
      </c>
      <c r="C540" s="112"/>
      <c r="D540" s="157">
        <v>2.7338</v>
      </c>
      <c r="E540" s="155">
        <v>5.05</v>
      </c>
      <c r="F540" s="148">
        <f t="shared" si="8"/>
        <v>0</v>
      </c>
      <c r="G540" s="116">
        <v>66440.490000000005</v>
      </c>
      <c r="H540" s="114"/>
      <c r="I540" s="80" t="s">
        <v>652</v>
      </c>
      <c r="J540" s="114"/>
      <c r="K540" s="162">
        <v>1</v>
      </c>
      <c r="L540" s="150">
        <v>0.8</v>
      </c>
      <c r="M540" s="80" t="s">
        <v>2050</v>
      </c>
    </row>
    <row r="541" spans="1:13" ht="15" customHeight="1">
      <c r="A541" s="76" t="s">
        <v>1237</v>
      </c>
      <c r="B541" s="118" t="s">
        <v>92</v>
      </c>
      <c r="C541" s="112"/>
      <c r="D541" s="157">
        <v>3.0247999999999999</v>
      </c>
      <c r="E541" s="155">
        <v>7.47</v>
      </c>
      <c r="F541" s="148">
        <f t="shared" si="8"/>
        <v>0</v>
      </c>
      <c r="G541" s="116">
        <v>66440.490000000005</v>
      </c>
      <c r="H541" s="114"/>
      <c r="I541" s="80" t="s">
        <v>652</v>
      </c>
      <c r="J541" s="114"/>
      <c r="K541" s="162">
        <v>1</v>
      </c>
      <c r="L541" s="150">
        <v>0.8</v>
      </c>
      <c r="M541" s="80" t="s">
        <v>2050</v>
      </c>
    </row>
    <row r="542" spans="1:13" ht="15" customHeight="1">
      <c r="A542" s="76" t="s">
        <v>1238</v>
      </c>
      <c r="B542" s="118" t="s">
        <v>92</v>
      </c>
      <c r="C542" s="112"/>
      <c r="D542" s="157">
        <v>6.2252999999999998</v>
      </c>
      <c r="E542" s="155">
        <v>16.53</v>
      </c>
      <c r="F542" s="148">
        <f t="shared" si="8"/>
        <v>0</v>
      </c>
      <c r="G542" s="116">
        <v>138254.49</v>
      </c>
      <c r="H542" s="114"/>
      <c r="I542" s="80" t="s">
        <v>652</v>
      </c>
      <c r="J542" s="114"/>
      <c r="K542" s="162">
        <v>1</v>
      </c>
      <c r="L542" s="150">
        <v>0.8</v>
      </c>
      <c r="M542" s="80" t="s">
        <v>2050</v>
      </c>
    </row>
    <row r="543" spans="1:13" s="74" customFormat="1" ht="15" customHeight="1">
      <c r="A543" s="76" t="s">
        <v>1239</v>
      </c>
      <c r="B543" s="118" t="s">
        <v>93</v>
      </c>
      <c r="C543" s="112"/>
      <c r="D543" s="157">
        <v>0.7732</v>
      </c>
      <c r="E543" s="155">
        <v>2.16</v>
      </c>
      <c r="F543" s="148">
        <f t="shared" si="8"/>
        <v>0</v>
      </c>
      <c r="G543" s="116">
        <v>30000</v>
      </c>
      <c r="H543" s="114"/>
      <c r="I543" s="80" t="s">
        <v>652</v>
      </c>
      <c r="J543" s="114"/>
      <c r="K543" s="162">
        <v>1</v>
      </c>
      <c r="L543" s="150">
        <v>0.8</v>
      </c>
      <c r="M543" s="80" t="s">
        <v>2050</v>
      </c>
    </row>
    <row r="544" spans="1:13" ht="15" customHeight="1">
      <c r="A544" s="76" t="s">
        <v>1240</v>
      </c>
      <c r="B544" s="118" t="s">
        <v>93</v>
      </c>
      <c r="C544" s="112"/>
      <c r="D544" s="157">
        <v>1.0325</v>
      </c>
      <c r="E544" s="155">
        <v>3.1</v>
      </c>
      <c r="F544" s="148">
        <f t="shared" si="8"/>
        <v>0</v>
      </c>
      <c r="G544" s="116">
        <v>30000</v>
      </c>
      <c r="H544" s="114"/>
      <c r="I544" s="80" t="s">
        <v>652</v>
      </c>
      <c r="J544" s="114"/>
      <c r="K544" s="162">
        <v>1</v>
      </c>
      <c r="L544" s="150">
        <v>0.8</v>
      </c>
      <c r="M544" s="80" t="s">
        <v>2050</v>
      </c>
    </row>
    <row r="545" spans="1:13" ht="15" customHeight="1">
      <c r="A545" s="76" t="s">
        <v>1241</v>
      </c>
      <c r="B545" s="118" t="s">
        <v>93</v>
      </c>
      <c r="C545" s="112"/>
      <c r="D545" s="157">
        <v>2.0623</v>
      </c>
      <c r="E545" s="155">
        <v>5.83</v>
      </c>
      <c r="F545" s="148">
        <f t="shared" si="8"/>
        <v>0</v>
      </c>
      <c r="G545" s="116">
        <v>57505.39</v>
      </c>
      <c r="H545" s="114"/>
      <c r="I545" s="80" t="s">
        <v>652</v>
      </c>
      <c r="J545" s="114"/>
      <c r="K545" s="162">
        <v>1</v>
      </c>
      <c r="L545" s="150">
        <v>0.8</v>
      </c>
      <c r="M545" s="80" t="s">
        <v>2050</v>
      </c>
    </row>
    <row r="546" spans="1:13" ht="15" customHeight="1">
      <c r="A546" s="76" t="s">
        <v>1242</v>
      </c>
      <c r="B546" s="118" t="s">
        <v>93</v>
      </c>
      <c r="C546" s="112"/>
      <c r="D546" s="157">
        <v>3.4567000000000001</v>
      </c>
      <c r="E546" s="155">
        <v>7.17</v>
      </c>
      <c r="F546" s="148">
        <f t="shared" si="8"/>
        <v>0</v>
      </c>
      <c r="G546" s="116">
        <v>94563.59</v>
      </c>
      <c r="H546" s="114"/>
      <c r="I546" s="80" t="s">
        <v>652</v>
      </c>
      <c r="J546" s="114"/>
      <c r="K546" s="162">
        <v>1</v>
      </c>
      <c r="L546" s="150">
        <v>0.8</v>
      </c>
      <c r="M546" s="80" t="s">
        <v>2050</v>
      </c>
    </row>
    <row r="547" spans="1:13" s="74" customFormat="1" ht="15" customHeight="1">
      <c r="A547" s="76" t="s">
        <v>1243</v>
      </c>
      <c r="B547" s="118" t="s">
        <v>224</v>
      </c>
      <c r="C547" s="112"/>
      <c r="D547" s="157">
        <v>1.6074999999999999</v>
      </c>
      <c r="E547" s="155">
        <v>3.06</v>
      </c>
      <c r="F547" s="148">
        <f t="shared" ref="F547:F610" si="9">IF(I547="Mental Health and Substance Abuse",ROUND(E547,0),0)</f>
        <v>0</v>
      </c>
      <c r="G547" s="116">
        <v>30000</v>
      </c>
      <c r="H547" s="114"/>
      <c r="I547" s="80" t="s">
        <v>652</v>
      </c>
      <c r="J547" s="114"/>
      <c r="K547" s="162">
        <v>1</v>
      </c>
      <c r="L547" s="150">
        <v>0.8</v>
      </c>
      <c r="M547" s="80" t="s">
        <v>2050</v>
      </c>
    </row>
    <row r="548" spans="1:13" ht="15" customHeight="1">
      <c r="A548" s="76" t="s">
        <v>1244</v>
      </c>
      <c r="B548" s="118" t="s">
        <v>224</v>
      </c>
      <c r="C548" s="112"/>
      <c r="D548" s="157">
        <v>2.0909</v>
      </c>
      <c r="E548" s="155">
        <v>3.56</v>
      </c>
      <c r="F548" s="148">
        <f t="shared" si="9"/>
        <v>0</v>
      </c>
      <c r="G548" s="116">
        <v>46471.83</v>
      </c>
      <c r="H548" s="114"/>
      <c r="I548" s="80" t="s">
        <v>652</v>
      </c>
      <c r="J548" s="114"/>
      <c r="K548" s="162">
        <v>1</v>
      </c>
      <c r="L548" s="150">
        <v>0.8</v>
      </c>
      <c r="M548" s="80" t="s">
        <v>2050</v>
      </c>
    </row>
    <row r="549" spans="1:13" ht="15" customHeight="1">
      <c r="A549" s="76" t="s">
        <v>1245</v>
      </c>
      <c r="B549" s="118" t="s">
        <v>224</v>
      </c>
      <c r="C549" s="112"/>
      <c r="D549" s="157">
        <v>2.8088000000000002</v>
      </c>
      <c r="E549" s="155">
        <v>6.15</v>
      </c>
      <c r="F549" s="148">
        <f t="shared" si="9"/>
        <v>0</v>
      </c>
      <c r="G549" s="116">
        <v>67667.94</v>
      </c>
      <c r="H549" s="114"/>
      <c r="I549" s="80" t="s">
        <v>652</v>
      </c>
      <c r="J549" s="114"/>
      <c r="K549" s="162">
        <v>1</v>
      </c>
      <c r="L549" s="150">
        <v>0.8</v>
      </c>
      <c r="M549" s="80" t="s">
        <v>2050</v>
      </c>
    </row>
    <row r="550" spans="1:13" ht="15" customHeight="1">
      <c r="A550" s="76" t="s">
        <v>1246</v>
      </c>
      <c r="B550" s="118" t="s">
        <v>224</v>
      </c>
      <c r="C550" s="112"/>
      <c r="D550" s="157">
        <v>6.3667999999999996</v>
      </c>
      <c r="E550" s="155">
        <v>11.72</v>
      </c>
      <c r="F550" s="148">
        <f t="shared" si="9"/>
        <v>0</v>
      </c>
      <c r="G550" s="116">
        <v>149955.29</v>
      </c>
      <c r="H550" s="114"/>
      <c r="I550" s="80" t="s">
        <v>652</v>
      </c>
      <c r="J550" s="114"/>
      <c r="K550" s="162">
        <v>1</v>
      </c>
      <c r="L550" s="150">
        <v>0.8</v>
      </c>
      <c r="M550" s="80" t="s">
        <v>2050</v>
      </c>
    </row>
    <row r="551" spans="1:13" s="74" customFormat="1" ht="15" customHeight="1">
      <c r="A551" s="76" t="s">
        <v>1247</v>
      </c>
      <c r="B551" s="118" t="s">
        <v>225</v>
      </c>
      <c r="C551" s="112"/>
      <c r="D551" s="157">
        <v>0.58720000000000006</v>
      </c>
      <c r="E551" s="155">
        <v>2.4700000000000002</v>
      </c>
      <c r="F551" s="148">
        <f t="shared" si="9"/>
        <v>0</v>
      </c>
      <c r="G551" s="116">
        <v>30000</v>
      </c>
      <c r="H551" s="114"/>
      <c r="I551" s="80" t="s">
        <v>2111</v>
      </c>
      <c r="J551" s="114"/>
      <c r="K551" s="80">
        <v>1.31</v>
      </c>
      <c r="L551" s="150">
        <v>0.8</v>
      </c>
      <c r="M551" s="80" t="s">
        <v>2050</v>
      </c>
    </row>
    <row r="552" spans="1:13" ht="15" customHeight="1">
      <c r="A552" s="76" t="s">
        <v>1248</v>
      </c>
      <c r="B552" s="118" t="s">
        <v>225</v>
      </c>
      <c r="C552" s="112"/>
      <c r="D552" s="157">
        <v>0.6875</v>
      </c>
      <c r="E552" s="155">
        <v>2.62</v>
      </c>
      <c r="F552" s="148">
        <f t="shared" si="9"/>
        <v>0</v>
      </c>
      <c r="G552" s="116">
        <v>30000</v>
      </c>
      <c r="H552" s="114"/>
      <c r="I552" s="80" t="s">
        <v>2111</v>
      </c>
      <c r="J552" s="114"/>
      <c r="K552" s="80">
        <v>1.31</v>
      </c>
      <c r="L552" s="150">
        <v>0.8</v>
      </c>
      <c r="M552" s="80" t="s">
        <v>2050</v>
      </c>
    </row>
    <row r="553" spans="1:13" ht="15" customHeight="1">
      <c r="A553" s="76" t="s">
        <v>1249</v>
      </c>
      <c r="B553" s="118" t="s">
        <v>225</v>
      </c>
      <c r="C553" s="112"/>
      <c r="D553" s="157">
        <v>1.2799</v>
      </c>
      <c r="E553" s="155">
        <v>3.57</v>
      </c>
      <c r="F553" s="148">
        <f t="shared" si="9"/>
        <v>0</v>
      </c>
      <c r="G553" s="116">
        <v>48118.03</v>
      </c>
      <c r="H553" s="114"/>
      <c r="I553" s="80" t="s">
        <v>2111</v>
      </c>
      <c r="J553" s="114"/>
      <c r="K553" s="80">
        <v>1.31</v>
      </c>
      <c r="L553" s="150">
        <v>0.8</v>
      </c>
      <c r="M553" s="80" t="s">
        <v>2050</v>
      </c>
    </row>
    <row r="554" spans="1:13" ht="15" customHeight="1">
      <c r="A554" s="76" t="s">
        <v>1250</v>
      </c>
      <c r="B554" s="118" t="s">
        <v>225</v>
      </c>
      <c r="C554" s="112"/>
      <c r="D554" s="157">
        <v>3.1699000000000002</v>
      </c>
      <c r="E554" s="155">
        <v>6.75</v>
      </c>
      <c r="F554" s="148">
        <f t="shared" si="9"/>
        <v>0</v>
      </c>
      <c r="G554" s="116">
        <v>98981.05</v>
      </c>
      <c r="H554" s="114"/>
      <c r="I554" s="80" t="s">
        <v>2111</v>
      </c>
      <c r="J554" s="114"/>
      <c r="K554" s="80">
        <v>1.31</v>
      </c>
      <c r="L554" s="150">
        <v>0.8</v>
      </c>
      <c r="M554" s="80" t="s">
        <v>2050</v>
      </c>
    </row>
    <row r="555" spans="1:13" s="74" customFormat="1" ht="15" customHeight="1">
      <c r="A555" s="76" t="s">
        <v>1251</v>
      </c>
      <c r="B555" s="118" t="s">
        <v>94</v>
      </c>
      <c r="C555" s="112"/>
      <c r="D555" s="157">
        <v>0.51160000000000005</v>
      </c>
      <c r="E555" s="155">
        <v>2.33</v>
      </c>
      <c r="F555" s="148">
        <f t="shared" si="9"/>
        <v>0</v>
      </c>
      <c r="G555" s="116">
        <v>30000</v>
      </c>
      <c r="H555" s="114"/>
      <c r="I555" s="80" t="s">
        <v>2111</v>
      </c>
      <c r="J555" s="114"/>
      <c r="K555" s="80">
        <v>1.31</v>
      </c>
      <c r="L555" s="150">
        <v>0.8</v>
      </c>
      <c r="M555" s="80" t="s">
        <v>2050</v>
      </c>
    </row>
    <row r="556" spans="1:13" ht="15" customHeight="1">
      <c r="A556" s="76" t="s">
        <v>1252</v>
      </c>
      <c r="B556" s="118" t="s">
        <v>94</v>
      </c>
      <c r="C556" s="112"/>
      <c r="D556" s="157">
        <v>0.78300000000000003</v>
      </c>
      <c r="E556" s="155">
        <v>3</v>
      </c>
      <c r="F556" s="148">
        <f t="shared" si="9"/>
        <v>0</v>
      </c>
      <c r="G556" s="116">
        <v>30000</v>
      </c>
      <c r="H556" s="114"/>
      <c r="I556" s="80" t="s">
        <v>2111</v>
      </c>
      <c r="J556" s="114"/>
      <c r="K556" s="80">
        <v>1.31</v>
      </c>
      <c r="L556" s="150">
        <v>0.8</v>
      </c>
      <c r="M556" s="80" t="s">
        <v>2050</v>
      </c>
    </row>
    <row r="557" spans="1:13" ht="15" customHeight="1">
      <c r="A557" s="76" t="s">
        <v>1253</v>
      </c>
      <c r="B557" s="118" t="s">
        <v>94</v>
      </c>
      <c r="C557" s="112"/>
      <c r="D557" s="157">
        <v>1.3827</v>
      </c>
      <c r="E557" s="155">
        <v>4.5999999999999996</v>
      </c>
      <c r="F557" s="148">
        <f t="shared" si="9"/>
        <v>0</v>
      </c>
      <c r="G557" s="116">
        <v>36656.370000000003</v>
      </c>
      <c r="H557" s="114"/>
      <c r="I557" s="80" t="s">
        <v>2111</v>
      </c>
      <c r="J557" s="114"/>
      <c r="K557" s="80">
        <v>1.31</v>
      </c>
      <c r="L557" s="150">
        <v>0.8</v>
      </c>
      <c r="M557" s="80" t="s">
        <v>2050</v>
      </c>
    </row>
    <row r="558" spans="1:13" ht="15" customHeight="1">
      <c r="A558" s="76" t="s">
        <v>1254</v>
      </c>
      <c r="B558" s="118" t="s">
        <v>94</v>
      </c>
      <c r="C558" s="112"/>
      <c r="D558" s="157">
        <v>3.0806</v>
      </c>
      <c r="E558" s="155">
        <v>7.84</v>
      </c>
      <c r="F558" s="148">
        <f t="shared" si="9"/>
        <v>0</v>
      </c>
      <c r="G558" s="116">
        <v>91114.67</v>
      </c>
      <c r="H558" s="114"/>
      <c r="I558" s="80" t="s">
        <v>2111</v>
      </c>
      <c r="J558" s="114"/>
      <c r="K558" s="80">
        <v>1.31</v>
      </c>
      <c r="L558" s="150">
        <v>0.8</v>
      </c>
      <c r="M558" s="80" t="s">
        <v>2050</v>
      </c>
    </row>
    <row r="559" spans="1:13" s="74" customFormat="1" ht="15" customHeight="1">
      <c r="A559" s="76" t="s">
        <v>1255</v>
      </c>
      <c r="B559" s="118" t="s">
        <v>226</v>
      </c>
      <c r="C559" s="112"/>
      <c r="D559" s="157">
        <v>0.90390000000000004</v>
      </c>
      <c r="E559" s="155">
        <v>2.5099999999999998</v>
      </c>
      <c r="F559" s="148">
        <f t="shared" si="9"/>
        <v>0</v>
      </c>
      <c r="G559" s="116">
        <v>30000</v>
      </c>
      <c r="H559" s="114"/>
      <c r="I559" s="80" t="s">
        <v>656</v>
      </c>
      <c r="J559" s="114"/>
      <c r="K559" s="162">
        <v>1</v>
      </c>
      <c r="L559" s="150">
        <v>0.8</v>
      </c>
      <c r="M559" s="80" t="s">
        <v>2050</v>
      </c>
    </row>
    <row r="560" spans="1:13" ht="15" customHeight="1">
      <c r="A560" s="76" t="s">
        <v>1256</v>
      </c>
      <c r="B560" s="118" t="s">
        <v>226</v>
      </c>
      <c r="C560" s="112"/>
      <c r="D560" s="157">
        <v>0.90390000000000004</v>
      </c>
      <c r="E560" s="155">
        <v>3.11</v>
      </c>
      <c r="F560" s="148">
        <f t="shared" si="9"/>
        <v>0</v>
      </c>
      <c r="G560" s="116">
        <v>30955.35</v>
      </c>
      <c r="H560" s="114"/>
      <c r="I560" s="80" t="s">
        <v>656</v>
      </c>
      <c r="J560" s="114"/>
      <c r="K560" s="162">
        <v>1</v>
      </c>
      <c r="L560" s="150">
        <v>0.8</v>
      </c>
      <c r="M560" s="80" t="s">
        <v>2050</v>
      </c>
    </row>
    <row r="561" spans="1:13" ht="15" customHeight="1">
      <c r="A561" s="76" t="s">
        <v>1257</v>
      </c>
      <c r="B561" s="118" t="s">
        <v>226</v>
      </c>
      <c r="C561" s="112"/>
      <c r="D561" s="157">
        <v>1.6693</v>
      </c>
      <c r="E561" s="155">
        <v>6.39</v>
      </c>
      <c r="F561" s="148">
        <f t="shared" si="9"/>
        <v>0</v>
      </c>
      <c r="G561" s="116">
        <v>46625.25</v>
      </c>
      <c r="H561" s="114"/>
      <c r="I561" s="80" t="s">
        <v>656</v>
      </c>
      <c r="J561" s="114"/>
      <c r="K561" s="162">
        <v>1</v>
      </c>
      <c r="L561" s="150">
        <v>0.8</v>
      </c>
      <c r="M561" s="80" t="s">
        <v>2050</v>
      </c>
    </row>
    <row r="562" spans="1:13" ht="15" customHeight="1">
      <c r="A562" s="76" t="s">
        <v>1258</v>
      </c>
      <c r="B562" s="118" t="s">
        <v>226</v>
      </c>
      <c r="C562" s="112"/>
      <c r="D562" s="157">
        <v>2.6528999999999998</v>
      </c>
      <c r="E562" s="155">
        <v>7.29</v>
      </c>
      <c r="F562" s="148">
        <f t="shared" si="9"/>
        <v>0</v>
      </c>
      <c r="G562" s="116">
        <v>66050.14</v>
      </c>
      <c r="H562" s="114"/>
      <c r="I562" s="80" t="s">
        <v>656</v>
      </c>
      <c r="J562" s="114"/>
      <c r="K562" s="162">
        <v>1</v>
      </c>
      <c r="L562" s="150">
        <v>0.8</v>
      </c>
      <c r="M562" s="80" t="s">
        <v>2050</v>
      </c>
    </row>
    <row r="563" spans="1:13" s="74" customFormat="1" ht="15" customHeight="1">
      <c r="A563" s="76" t="s">
        <v>1259</v>
      </c>
      <c r="B563" s="118" t="s">
        <v>95</v>
      </c>
      <c r="C563" s="112"/>
      <c r="D563" s="157">
        <v>0.50180000000000002</v>
      </c>
      <c r="E563" s="155">
        <v>2.37</v>
      </c>
      <c r="F563" s="148">
        <f t="shared" si="9"/>
        <v>0</v>
      </c>
      <c r="G563" s="116">
        <v>30000</v>
      </c>
      <c r="H563" s="114"/>
      <c r="I563" s="80" t="s">
        <v>2111</v>
      </c>
      <c r="J563" s="114"/>
      <c r="K563" s="80">
        <v>1.31</v>
      </c>
      <c r="L563" s="150">
        <v>0.8</v>
      </c>
      <c r="M563" s="80" t="s">
        <v>2050</v>
      </c>
    </row>
    <row r="564" spans="1:13" ht="15" customHeight="1">
      <c r="A564" s="76" t="s">
        <v>1260</v>
      </c>
      <c r="B564" s="118" t="s">
        <v>95</v>
      </c>
      <c r="C564" s="112"/>
      <c r="D564" s="157">
        <v>0.72799999999999998</v>
      </c>
      <c r="E564" s="155">
        <v>3.15</v>
      </c>
      <c r="F564" s="148">
        <f t="shared" si="9"/>
        <v>0</v>
      </c>
      <c r="G564" s="116">
        <v>30000</v>
      </c>
      <c r="H564" s="114"/>
      <c r="I564" s="80" t="s">
        <v>2111</v>
      </c>
      <c r="J564" s="114"/>
      <c r="K564" s="80">
        <v>1.31</v>
      </c>
      <c r="L564" s="150">
        <v>0.8</v>
      </c>
      <c r="M564" s="80" t="s">
        <v>2050</v>
      </c>
    </row>
    <row r="565" spans="1:13" ht="15" customHeight="1">
      <c r="A565" s="76" t="s">
        <v>1261</v>
      </c>
      <c r="B565" s="118" t="s">
        <v>95</v>
      </c>
      <c r="C565" s="112"/>
      <c r="D565" s="157">
        <v>1.2394000000000001</v>
      </c>
      <c r="E565" s="155">
        <v>4.46</v>
      </c>
      <c r="F565" s="148">
        <f t="shared" si="9"/>
        <v>0</v>
      </c>
      <c r="G565" s="116">
        <v>35091.57</v>
      </c>
      <c r="H565" s="114"/>
      <c r="I565" s="80" t="s">
        <v>2111</v>
      </c>
      <c r="J565" s="114"/>
      <c r="K565" s="80">
        <v>1.31</v>
      </c>
      <c r="L565" s="150">
        <v>0.8</v>
      </c>
      <c r="M565" s="80" t="s">
        <v>2050</v>
      </c>
    </row>
    <row r="566" spans="1:13" ht="15" customHeight="1">
      <c r="A566" s="76" t="s">
        <v>1262</v>
      </c>
      <c r="B566" s="118" t="s">
        <v>95</v>
      </c>
      <c r="C566" s="112"/>
      <c r="D566" s="157">
        <v>3.4878999999999998</v>
      </c>
      <c r="E566" s="155">
        <v>9.9499999999999993</v>
      </c>
      <c r="F566" s="148">
        <f t="shared" si="9"/>
        <v>0</v>
      </c>
      <c r="G566" s="116">
        <v>94022.64</v>
      </c>
      <c r="H566" s="114"/>
      <c r="I566" s="80" t="s">
        <v>2111</v>
      </c>
      <c r="J566" s="114"/>
      <c r="K566" s="80">
        <v>1.31</v>
      </c>
      <c r="L566" s="150">
        <v>0.8</v>
      </c>
      <c r="M566" s="80" t="s">
        <v>2050</v>
      </c>
    </row>
    <row r="567" spans="1:13" s="74" customFormat="1" ht="15" customHeight="1">
      <c r="A567" s="76" t="s">
        <v>1263</v>
      </c>
      <c r="B567" s="118" t="s">
        <v>96</v>
      </c>
      <c r="C567" s="112"/>
      <c r="D567" s="157">
        <v>0.69340000000000002</v>
      </c>
      <c r="E567" s="155">
        <v>2.39</v>
      </c>
      <c r="F567" s="148">
        <f t="shared" si="9"/>
        <v>0</v>
      </c>
      <c r="G567" s="116">
        <v>30000</v>
      </c>
      <c r="H567" s="114"/>
      <c r="I567" s="80" t="s">
        <v>2111</v>
      </c>
      <c r="J567" s="114"/>
      <c r="K567" s="80">
        <v>1.31</v>
      </c>
      <c r="L567" s="150">
        <v>0.8</v>
      </c>
      <c r="M567" s="80" t="s">
        <v>2050</v>
      </c>
    </row>
    <row r="568" spans="1:13" ht="15" customHeight="1">
      <c r="A568" s="76" t="s">
        <v>1264</v>
      </c>
      <c r="B568" s="118" t="s">
        <v>96</v>
      </c>
      <c r="C568" s="112"/>
      <c r="D568" s="157">
        <v>0.69340000000000002</v>
      </c>
      <c r="E568" s="155">
        <v>2.66</v>
      </c>
      <c r="F568" s="148">
        <f t="shared" si="9"/>
        <v>0</v>
      </c>
      <c r="G568" s="116">
        <v>30000</v>
      </c>
      <c r="H568" s="114"/>
      <c r="I568" s="80" t="s">
        <v>2111</v>
      </c>
      <c r="J568" s="114"/>
      <c r="K568" s="80">
        <v>1.31</v>
      </c>
      <c r="L568" s="150">
        <v>0.8</v>
      </c>
      <c r="M568" s="80" t="s">
        <v>2050</v>
      </c>
    </row>
    <row r="569" spans="1:13" ht="15" customHeight="1">
      <c r="A569" s="76" t="s">
        <v>1265</v>
      </c>
      <c r="B569" s="118" t="s">
        <v>96</v>
      </c>
      <c r="C569" s="112"/>
      <c r="D569" s="157">
        <v>1.2142999999999999</v>
      </c>
      <c r="E569" s="155">
        <v>3.97</v>
      </c>
      <c r="F569" s="148">
        <f t="shared" si="9"/>
        <v>0</v>
      </c>
      <c r="G569" s="116">
        <v>37840.76</v>
      </c>
      <c r="H569" s="114"/>
      <c r="I569" s="80" t="s">
        <v>2111</v>
      </c>
      <c r="J569" s="114"/>
      <c r="K569" s="80">
        <v>1.31</v>
      </c>
      <c r="L569" s="150">
        <v>0.8</v>
      </c>
      <c r="M569" s="80" t="s">
        <v>2050</v>
      </c>
    </row>
    <row r="570" spans="1:13" ht="15" customHeight="1">
      <c r="A570" s="76" t="s">
        <v>1266</v>
      </c>
      <c r="B570" s="118" t="s">
        <v>96</v>
      </c>
      <c r="C570" s="112"/>
      <c r="D570" s="157">
        <v>3.0916000000000001</v>
      </c>
      <c r="E570" s="155">
        <v>6.78</v>
      </c>
      <c r="F570" s="148">
        <f t="shared" si="9"/>
        <v>0</v>
      </c>
      <c r="G570" s="116">
        <v>104063.17</v>
      </c>
      <c r="H570" s="114"/>
      <c r="I570" s="80" t="s">
        <v>2111</v>
      </c>
      <c r="J570" s="114"/>
      <c r="K570" s="80">
        <v>1.31</v>
      </c>
      <c r="L570" s="150">
        <v>0.8</v>
      </c>
      <c r="M570" s="80" t="s">
        <v>2050</v>
      </c>
    </row>
    <row r="571" spans="1:13" s="74" customFormat="1" ht="15" customHeight="1">
      <c r="A571" s="76" t="s">
        <v>1267</v>
      </c>
      <c r="B571" s="118" t="s">
        <v>227</v>
      </c>
      <c r="C571" s="112"/>
      <c r="D571" s="157">
        <v>0.64970000000000006</v>
      </c>
      <c r="E571" s="155">
        <v>1.95</v>
      </c>
      <c r="F571" s="148">
        <f t="shared" si="9"/>
        <v>0</v>
      </c>
      <c r="G571" s="116">
        <v>30000</v>
      </c>
      <c r="H571" s="114"/>
      <c r="I571" s="80" t="s">
        <v>2111</v>
      </c>
      <c r="J571" s="114"/>
      <c r="K571" s="80">
        <v>1.31</v>
      </c>
      <c r="L571" s="150">
        <v>0.8</v>
      </c>
      <c r="M571" s="80" t="s">
        <v>2050</v>
      </c>
    </row>
    <row r="572" spans="1:13" ht="15" customHeight="1">
      <c r="A572" s="76" t="s">
        <v>1268</v>
      </c>
      <c r="B572" s="118" t="s">
        <v>227</v>
      </c>
      <c r="C572" s="112"/>
      <c r="D572" s="157">
        <v>0.90910000000000002</v>
      </c>
      <c r="E572" s="155">
        <v>2.72</v>
      </c>
      <c r="F572" s="148">
        <f t="shared" si="9"/>
        <v>0</v>
      </c>
      <c r="G572" s="116">
        <v>30000</v>
      </c>
      <c r="H572" s="114"/>
      <c r="I572" s="80" t="s">
        <v>2111</v>
      </c>
      <c r="J572" s="114"/>
      <c r="K572" s="80">
        <v>1.31</v>
      </c>
      <c r="L572" s="150">
        <v>0.8</v>
      </c>
      <c r="M572" s="80" t="s">
        <v>2050</v>
      </c>
    </row>
    <row r="573" spans="1:13" ht="15" customHeight="1">
      <c r="A573" s="76" t="s">
        <v>1269</v>
      </c>
      <c r="B573" s="118" t="s">
        <v>227</v>
      </c>
      <c r="C573" s="112"/>
      <c r="D573" s="157">
        <v>1.1507000000000001</v>
      </c>
      <c r="E573" s="155">
        <v>3.88</v>
      </c>
      <c r="F573" s="148">
        <f t="shared" si="9"/>
        <v>0</v>
      </c>
      <c r="G573" s="116">
        <v>32969.65</v>
      </c>
      <c r="H573" s="114"/>
      <c r="I573" s="80" t="s">
        <v>2111</v>
      </c>
      <c r="J573" s="114"/>
      <c r="K573" s="80">
        <v>1.31</v>
      </c>
      <c r="L573" s="150">
        <v>0.8</v>
      </c>
      <c r="M573" s="80" t="s">
        <v>2050</v>
      </c>
    </row>
    <row r="574" spans="1:13" ht="15" customHeight="1">
      <c r="A574" s="76" t="s">
        <v>1270</v>
      </c>
      <c r="B574" s="118" t="s">
        <v>227</v>
      </c>
      <c r="C574" s="112"/>
      <c r="D574" s="157">
        <v>2.4152</v>
      </c>
      <c r="E574" s="155">
        <v>6.53</v>
      </c>
      <c r="F574" s="148">
        <f t="shared" si="9"/>
        <v>0</v>
      </c>
      <c r="G574" s="116">
        <v>54148.6</v>
      </c>
      <c r="H574" s="114"/>
      <c r="I574" s="80" t="s">
        <v>2111</v>
      </c>
      <c r="J574" s="114"/>
      <c r="K574" s="80">
        <v>1.31</v>
      </c>
      <c r="L574" s="150">
        <v>0.8</v>
      </c>
      <c r="M574" s="80" t="s">
        <v>2050</v>
      </c>
    </row>
    <row r="575" spans="1:13" s="74" customFormat="1" ht="15" customHeight="1">
      <c r="A575" s="76" t="s">
        <v>2053</v>
      </c>
      <c r="B575" s="118" t="s">
        <v>2092</v>
      </c>
      <c r="C575" s="112"/>
      <c r="D575" s="157">
        <v>4.4153000000000002</v>
      </c>
      <c r="E575" s="155">
        <v>2.63</v>
      </c>
      <c r="F575" s="148">
        <f t="shared" si="9"/>
        <v>0</v>
      </c>
      <c r="G575" s="116">
        <v>87783.3</v>
      </c>
      <c r="H575" s="114"/>
      <c r="I575" s="80" t="s">
        <v>666</v>
      </c>
      <c r="J575" s="114"/>
      <c r="K575" s="162">
        <v>1</v>
      </c>
      <c r="L575" s="150">
        <v>0.8</v>
      </c>
      <c r="M575" s="80" t="s">
        <v>2050</v>
      </c>
    </row>
    <row r="576" spans="1:13" ht="15" customHeight="1">
      <c r="A576" s="76" t="s">
        <v>2054</v>
      </c>
      <c r="B576" s="118" t="s">
        <v>2092</v>
      </c>
      <c r="C576" s="112"/>
      <c r="D576" s="157">
        <v>5.3293999999999997</v>
      </c>
      <c r="E576" s="155">
        <v>4.01</v>
      </c>
      <c r="F576" s="148">
        <f t="shared" si="9"/>
        <v>0</v>
      </c>
      <c r="G576" s="116">
        <v>109593.49</v>
      </c>
      <c r="H576" s="114"/>
      <c r="I576" s="80" t="s">
        <v>666</v>
      </c>
      <c r="J576" s="114"/>
      <c r="K576" s="162">
        <v>1</v>
      </c>
      <c r="L576" s="150">
        <v>0.8</v>
      </c>
      <c r="M576" s="80" t="s">
        <v>2050</v>
      </c>
    </row>
    <row r="577" spans="1:13" ht="15" customHeight="1">
      <c r="A577" s="76" t="s">
        <v>2055</v>
      </c>
      <c r="B577" s="118" t="s">
        <v>2092</v>
      </c>
      <c r="C577" s="112"/>
      <c r="D577" s="157">
        <v>6.7164000000000001</v>
      </c>
      <c r="E577" s="155">
        <v>7.09</v>
      </c>
      <c r="F577" s="148">
        <f t="shared" si="9"/>
        <v>0</v>
      </c>
      <c r="G577" s="116">
        <v>127262.45</v>
      </c>
      <c r="H577" s="114"/>
      <c r="I577" s="80" t="s">
        <v>666</v>
      </c>
      <c r="J577" s="114"/>
      <c r="K577" s="162">
        <v>1</v>
      </c>
      <c r="L577" s="150">
        <v>0.8</v>
      </c>
      <c r="M577" s="80" t="s">
        <v>2050</v>
      </c>
    </row>
    <row r="578" spans="1:13" ht="15" customHeight="1">
      <c r="A578" s="76" t="s">
        <v>2056</v>
      </c>
      <c r="B578" s="118" t="s">
        <v>2092</v>
      </c>
      <c r="C578" s="112"/>
      <c r="D578" s="157">
        <v>10.0258</v>
      </c>
      <c r="E578" s="155">
        <v>12.95</v>
      </c>
      <c r="F578" s="148">
        <f t="shared" si="9"/>
        <v>0</v>
      </c>
      <c r="G578" s="116">
        <v>222372.3</v>
      </c>
      <c r="H578" s="114"/>
      <c r="I578" s="80" t="s">
        <v>666</v>
      </c>
      <c r="J578" s="114"/>
      <c r="K578" s="162">
        <v>1</v>
      </c>
      <c r="L578" s="150">
        <v>0.8</v>
      </c>
      <c r="M578" s="80" t="s">
        <v>2050</v>
      </c>
    </row>
    <row r="579" spans="1:13" s="74" customFormat="1" ht="15" customHeight="1">
      <c r="A579" s="76" t="s">
        <v>2057</v>
      </c>
      <c r="B579" s="118" t="s">
        <v>2093</v>
      </c>
      <c r="C579" s="112"/>
      <c r="D579" s="157">
        <v>2.1806000000000001</v>
      </c>
      <c r="E579" s="155">
        <v>1.82</v>
      </c>
      <c r="F579" s="148">
        <f t="shared" si="9"/>
        <v>0</v>
      </c>
      <c r="G579" s="116">
        <v>56349.68</v>
      </c>
      <c r="H579" s="114"/>
      <c r="I579" s="80" t="s">
        <v>666</v>
      </c>
      <c r="J579" s="114"/>
      <c r="K579" s="162">
        <v>1</v>
      </c>
      <c r="L579" s="150">
        <v>0.8</v>
      </c>
      <c r="M579" s="80" t="s">
        <v>2050</v>
      </c>
    </row>
    <row r="580" spans="1:13" ht="15" customHeight="1">
      <c r="A580" s="76" t="s">
        <v>2058</v>
      </c>
      <c r="B580" s="118" t="s">
        <v>2093</v>
      </c>
      <c r="C580" s="112"/>
      <c r="D580" s="157">
        <v>3.5194000000000001</v>
      </c>
      <c r="E580" s="155">
        <v>2.94</v>
      </c>
      <c r="F580" s="148">
        <f t="shared" si="9"/>
        <v>0</v>
      </c>
      <c r="G580" s="116">
        <v>66372.899999999994</v>
      </c>
      <c r="H580" s="114"/>
      <c r="I580" s="80" t="s">
        <v>666</v>
      </c>
      <c r="J580" s="114"/>
      <c r="K580" s="162">
        <v>1</v>
      </c>
      <c r="L580" s="150">
        <v>0.8</v>
      </c>
      <c r="M580" s="80" t="s">
        <v>2050</v>
      </c>
    </row>
    <row r="581" spans="1:13" ht="15" customHeight="1">
      <c r="A581" s="76" t="s">
        <v>2059</v>
      </c>
      <c r="B581" s="118" t="s">
        <v>2093</v>
      </c>
      <c r="C581" s="112"/>
      <c r="D581" s="157">
        <v>4.7191000000000001</v>
      </c>
      <c r="E581" s="155">
        <v>4.7</v>
      </c>
      <c r="F581" s="148">
        <f t="shared" si="9"/>
        <v>0</v>
      </c>
      <c r="G581" s="116">
        <v>91323.69</v>
      </c>
      <c r="H581" s="114"/>
      <c r="I581" s="80" t="s">
        <v>666</v>
      </c>
      <c r="J581" s="114"/>
      <c r="K581" s="162">
        <v>1</v>
      </c>
      <c r="L581" s="150">
        <v>0.8</v>
      </c>
      <c r="M581" s="80" t="s">
        <v>2050</v>
      </c>
    </row>
    <row r="582" spans="1:13" ht="15" customHeight="1">
      <c r="A582" s="76" t="s">
        <v>2060</v>
      </c>
      <c r="B582" s="118" t="s">
        <v>2093</v>
      </c>
      <c r="C582" s="112"/>
      <c r="D582" s="157">
        <v>7.5810000000000004</v>
      </c>
      <c r="E582" s="155">
        <v>10.95</v>
      </c>
      <c r="F582" s="148">
        <f t="shared" si="9"/>
        <v>0</v>
      </c>
      <c r="G582" s="116">
        <v>168258.91</v>
      </c>
      <c r="H582" s="114"/>
      <c r="I582" s="80" t="s">
        <v>666</v>
      </c>
      <c r="J582" s="114"/>
      <c r="K582" s="162">
        <v>1</v>
      </c>
      <c r="L582" s="150">
        <v>0.8</v>
      </c>
      <c r="M582" s="80" t="s">
        <v>2050</v>
      </c>
    </row>
    <row r="583" spans="1:13" s="74" customFormat="1" ht="15" customHeight="1">
      <c r="A583" s="76" t="s">
        <v>1271</v>
      </c>
      <c r="B583" s="118" t="s">
        <v>228</v>
      </c>
      <c r="C583" s="112"/>
      <c r="D583" s="157">
        <v>4.9672000000000001</v>
      </c>
      <c r="E583" s="155">
        <v>3.16</v>
      </c>
      <c r="F583" s="148">
        <f t="shared" si="9"/>
        <v>0</v>
      </c>
      <c r="G583" s="116">
        <v>100241.98</v>
      </c>
      <c r="H583" s="114"/>
      <c r="I583" s="80" t="s">
        <v>666</v>
      </c>
      <c r="J583" s="114"/>
      <c r="K583" s="162">
        <v>1</v>
      </c>
      <c r="L583" s="150">
        <v>0.8</v>
      </c>
      <c r="M583" s="80" t="s">
        <v>2050</v>
      </c>
    </row>
    <row r="584" spans="1:13" ht="15" customHeight="1">
      <c r="A584" s="76" t="s">
        <v>1272</v>
      </c>
      <c r="B584" s="118" t="s">
        <v>228</v>
      </c>
      <c r="C584" s="112"/>
      <c r="D584" s="157">
        <v>5.9288999999999996</v>
      </c>
      <c r="E584" s="155">
        <v>3.96</v>
      </c>
      <c r="F584" s="148">
        <f t="shared" si="9"/>
        <v>0</v>
      </c>
      <c r="G584" s="116">
        <v>121918.1</v>
      </c>
      <c r="H584" s="114"/>
      <c r="I584" s="80" t="s">
        <v>666</v>
      </c>
      <c r="J584" s="114"/>
      <c r="K584" s="162">
        <v>1</v>
      </c>
      <c r="L584" s="150">
        <v>0.8</v>
      </c>
      <c r="M584" s="80" t="s">
        <v>2050</v>
      </c>
    </row>
    <row r="585" spans="1:13" ht="15" customHeight="1">
      <c r="A585" s="76" t="s">
        <v>1273</v>
      </c>
      <c r="B585" s="118" t="s">
        <v>228</v>
      </c>
      <c r="C585" s="112"/>
      <c r="D585" s="157">
        <v>8.6499000000000006</v>
      </c>
      <c r="E585" s="155">
        <v>7.11</v>
      </c>
      <c r="F585" s="148">
        <f t="shared" si="9"/>
        <v>0</v>
      </c>
      <c r="G585" s="116">
        <v>202193.76</v>
      </c>
      <c r="H585" s="114"/>
      <c r="I585" s="80" t="s">
        <v>666</v>
      </c>
      <c r="J585" s="114"/>
      <c r="K585" s="162">
        <v>1</v>
      </c>
      <c r="L585" s="150">
        <v>0.8</v>
      </c>
      <c r="M585" s="80" t="s">
        <v>2050</v>
      </c>
    </row>
    <row r="586" spans="1:13" ht="15" customHeight="1">
      <c r="A586" s="76" t="s">
        <v>1274</v>
      </c>
      <c r="B586" s="118" t="s">
        <v>228</v>
      </c>
      <c r="C586" s="112"/>
      <c r="D586" s="157">
        <v>11.0246</v>
      </c>
      <c r="E586" s="155">
        <v>10.94</v>
      </c>
      <c r="F586" s="148">
        <f t="shared" si="9"/>
        <v>0</v>
      </c>
      <c r="G586" s="116">
        <v>216465.6</v>
      </c>
      <c r="H586" s="114"/>
      <c r="I586" s="80" t="s">
        <v>666</v>
      </c>
      <c r="J586" s="114"/>
      <c r="K586" s="162">
        <v>1</v>
      </c>
      <c r="L586" s="150">
        <v>0.8</v>
      </c>
      <c r="M586" s="80" t="s">
        <v>2050</v>
      </c>
    </row>
    <row r="587" spans="1:13" s="74" customFormat="1" ht="15" customHeight="1">
      <c r="A587" s="76" t="s">
        <v>1275</v>
      </c>
      <c r="B587" s="118" t="s">
        <v>229</v>
      </c>
      <c r="C587" s="112"/>
      <c r="D587" s="157">
        <v>1.9354</v>
      </c>
      <c r="E587" s="155">
        <v>2.16</v>
      </c>
      <c r="F587" s="148">
        <f t="shared" si="9"/>
        <v>0</v>
      </c>
      <c r="G587" s="116">
        <v>47401.09</v>
      </c>
      <c r="H587" s="114"/>
      <c r="I587" s="80" t="s">
        <v>666</v>
      </c>
      <c r="J587" s="114"/>
      <c r="K587" s="162">
        <v>1</v>
      </c>
      <c r="L587" s="150">
        <v>0.8</v>
      </c>
      <c r="M587" s="80" t="s">
        <v>2050</v>
      </c>
    </row>
    <row r="588" spans="1:13" ht="15" customHeight="1">
      <c r="A588" s="76" t="s">
        <v>1276</v>
      </c>
      <c r="B588" s="118" t="s">
        <v>229</v>
      </c>
      <c r="C588" s="112"/>
      <c r="D588" s="157">
        <v>3.0367000000000002</v>
      </c>
      <c r="E588" s="155">
        <v>4.83</v>
      </c>
      <c r="F588" s="148">
        <f t="shared" si="9"/>
        <v>0</v>
      </c>
      <c r="G588" s="116">
        <v>71601.899999999994</v>
      </c>
      <c r="H588" s="114"/>
      <c r="I588" s="80" t="s">
        <v>666</v>
      </c>
      <c r="J588" s="114"/>
      <c r="K588" s="162">
        <v>1</v>
      </c>
      <c r="L588" s="150">
        <v>0.8</v>
      </c>
      <c r="M588" s="80" t="s">
        <v>2050</v>
      </c>
    </row>
    <row r="589" spans="1:13" ht="15" customHeight="1">
      <c r="A589" s="76" t="s">
        <v>1277</v>
      </c>
      <c r="B589" s="118" t="s">
        <v>229</v>
      </c>
      <c r="C589" s="112"/>
      <c r="D589" s="157">
        <v>5.8357000000000001</v>
      </c>
      <c r="E589" s="155">
        <v>9.32</v>
      </c>
      <c r="F589" s="148">
        <f t="shared" si="9"/>
        <v>0</v>
      </c>
      <c r="G589" s="116">
        <v>108349.64</v>
      </c>
      <c r="H589" s="114"/>
      <c r="I589" s="80" t="s">
        <v>666</v>
      </c>
      <c r="J589" s="114"/>
      <c r="K589" s="162">
        <v>1</v>
      </c>
      <c r="L589" s="150">
        <v>0.8</v>
      </c>
      <c r="M589" s="80" t="s">
        <v>2050</v>
      </c>
    </row>
    <row r="590" spans="1:13" ht="15" customHeight="1">
      <c r="A590" s="76" t="s">
        <v>1278</v>
      </c>
      <c r="B590" s="118" t="s">
        <v>229</v>
      </c>
      <c r="C590" s="112"/>
      <c r="D590" s="157">
        <v>9.8675999999999995</v>
      </c>
      <c r="E590" s="155">
        <v>11.59</v>
      </c>
      <c r="F590" s="148">
        <f t="shared" si="9"/>
        <v>0</v>
      </c>
      <c r="G590" s="116">
        <v>197999.68</v>
      </c>
      <c r="H590" s="114"/>
      <c r="I590" s="80" t="s">
        <v>666</v>
      </c>
      <c r="J590" s="114"/>
      <c r="K590" s="162">
        <v>1</v>
      </c>
      <c r="L590" s="150">
        <v>0.8</v>
      </c>
      <c r="M590" s="80" t="s">
        <v>2050</v>
      </c>
    </row>
    <row r="591" spans="1:13" s="74" customFormat="1" ht="15" customHeight="1">
      <c r="A591" s="76" t="s">
        <v>1279</v>
      </c>
      <c r="B591" s="118" t="s">
        <v>97</v>
      </c>
      <c r="C591" s="112"/>
      <c r="D591" s="157">
        <v>1.0486</v>
      </c>
      <c r="E591" s="155">
        <v>3.9</v>
      </c>
      <c r="F591" s="148">
        <f t="shared" si="9"/>
        <v>0</v>
      </c>
      <c r="G591" s="116">
        <v>30000</v>
      </c>
      <c r="H591" s="114"/>
      <c r="I591" s="80" t="s">
        <v>666</v>
      </c>
      <c r="J591" s="114"/>
      <c r="K591" s="162">
        <v>1</v>
      </c>
      <c r="L591" s="150">
        <v>0.8</v>
      </c>
      <c r="M591" s="80" t="s">
        <v>2050</v>
      </c>
    </row>
    <row r="592" spans="1:13" ht="15" customHeight="1">
      <c r="A592" s="76" t="s">
        <v>1280</v>
      </c>
      <c r="B592" s="118" t="s">
        <v>97</v>
      </c>
      <c r="C592" s="112"/>
      <c r="D592" s="157">
        <v>1.8008999999999999</v>
      </c>
      <c r="E592" s="155">
        <v>7.03</v>
      </c>
      <c r="F592" s="148">
        <f t="shared" si="9"/>
        <v>0</v>
      </c>
      <c r="G592" s="116">
        <v>39380.19</v>
      </c>
      <c r="H592" s="114"/>
      <c r="I592" s="80" t="s">
        <v>666</v>
      </c>
      <c r="J592" s="114"/>
      <c r="K592" s="162">
        <v>1</v>
      </c>
      <c r="L592" s="150">
        <v>0.8</v>
      </c>
      <c r="M592" s="80" t="s">
        <v>2050</v>
      </c>
    </row>
    <row r="593" spans="1:13" ht="15" customHeight="1">
      <c r="A593" s="76" t="s">
        <v>1281</v>
      </c>
      <c r="B593" s="118" t="s">
        <v>97</v>
      </c>
      <c r="C593" s="112"/>
      <c r="D593" s="157">
        <v>2.6040000000000001</v>
      </c>
      <c r="E593" s="155">
        <v>9.0500000000000007</v>
      </c>
      <c r="F593" s="148">
        <f t="shared" si="9"/>
        <v>0</v>
      </c>
      <c r="G593" s="116">
        <v>65274.23</v>
      </c>
      <c r="H593" s="114"/>
      <c r="I593" s="80" t="s">
        <v>666</v>
      </c>
      <c r="J593" s="114"/>
      <c r="K593" s="162">
        <v>1</v>
      </c>
      <c r="L593" s="150">
        <v>0.8</v>
      </c>
      <c r="M593" s="80" t="s">
        <v>2050</v>
      </c>
    </row>
    <row r="594" spans="1:13" ht="15" customHeight="1">
      <c r="A594" s="76" t="s">
        <v>1282</v>
      </c>
      <c r="B594" s="118" t="s">
        <v>97</v>
      </c>
      <c r="C594" s="112"/>
      <c r="D594" s="157">
        <v>4.907</v>
      </c>
      <c r="E594" s="155">
        <v>12.09</v>
      </c>
      <c r="F594" s="148">
        <f t="shared" si="9"/>
        <v>0</v>
      </c>
      <c r="G594" s="116">
        <v>120835.15</v>
      </c>
      <c r="H594" s="114"/>
      <c r="I594" s="80" t="s">
        <v>666</v>
      </c>
      <c r="J594" s="114"/>
      <c r="K594" s="162">
        <v>1</v>
      </c>
      <c r="L594" s="150">
        <v>0.8</v>
      </c>
      <c r="M594" s="80" t="s">
        <v>2050</v>
      </c>
    </row>
    <row r="595" spans="1:13" s="74" customFormat="1" ht="15" customHeight="1">
      <c r="A595" s="76" t="s">
        <v>1283</v>
      </c>
      <c r="B595" s="118" t="s">
        <v>230</v>
      </c>
      <c r="C595" s="112"/>
      <c r="D595" s="157">
        <v>1.1639999999999999</v>
      </c>
      <c r="E595" s="155">
        <v>3.11</v>
      </c>
      <c r="F595" s="148">
        <f t="shared" si="9"/>
        <v>0</v>
      </c>
      <c r="G595" s="116">
        <v>30000</v>
      </c>
      <c r="H595" s="114"/>
      <c r="I595" s="80" t="s">
        <v>666</v>
      </c>
      <c r="J595" s="114"/>
      <c r="K595" s="162">
        <v>1</v>
      </c>
      <c r="L595" s="150">
        <v>0.8</v>
      </c>
      <c r="M595" s="80" t="s">
        <v>2050</v>
      </c>
    </row>
    <row r="596" spans="1:13" ht="15" customHeight="1">
      <c r="A596" s="76" t="s">
        <v>1284</v>
      </c>
      <c r="B596" s="118" t="s">
        <v>230</v>
      </c>
      <c r="C596" s="112"/>
      <c r="D596" s="157">
        <v>1.5867</v>
      </c>
      <c r="E596" s="155">
        <v>3.53</v>
      </c>
      <c r="F596" s="148">
        <f t="shared" si="9"/>
        <v>0</v>
      </c>
      <c r="G596" s="116">
        <v>36110.019999999997</v>
      </c>
      <c r="H596" s="114"/>
      <c r="I596" s="80" t="s">
        <v>666</v>
      </c>
      <c r="J596" s="114"/>
      <c r="K596" s="162">
        <v>1</v>
      </c>
      <c r="L596" s="150">
        <v>0.8</v>
      </c>
      <c r="M596" s="80" t="s">
        <v>2050</v>
      </c>
    </row>
    <row r="597" spans="1:13" ht="15" customHeight="1">
      <c r="A597" s="76" t="s">
        <v>1285</v>
      </c>
      <c r="B597" s="118" t="s">
        <v>230</v>
      </c>
      <c r="C597" s="112"/>
      <c r="D597" s="157">
        <v>2.5078</v>
      </c>
      <c r="E597" s="155">
        <v>5.55</v>
      </c>
      <c r="F597" s="148">
        <f t="shared" si="9"/>
        <v>0</v>
      </c>
      <c r="G597" s="116">
        <v>51889.77</v>
      </c>
      <c r="H597" s="114"/>
      <c r="I597" s="80" t="s">
        <v>666</v>
      </c>
      <c r="J597" s="114"/>
      <c r="K597" s="162">
        <v>1</v>
      </c>
      <c r="L597" s="150">
        <v>0.8</v>
      </c>
      <c r="M597" s="80" t="s">
        <v>2050</v>
      </c>
    </row>
    <row r="598" spans="1:13" ht="15" customHeight="1">
      <c r="A598" s="76" t="s">
        <v>1286</v>
      </c>
      <c r="B598" s="118" t="s">
        <v>230</v>
      </c>
      <c r="C598" s="112"/>
      <c r="D598" s="157">
        <v>4.2920999999999996</v>
      </c>
      <c r="E598" s="155">
        <v>7.98</v>
      </c>
      <c r="F598" s="148">
        <f t="shared" si="9"/>
        <v>0</v>
      </c>
      <c r="G598" s="116">
        <v>111023.18</v>
      </c>
      <c r="H598" s="114"/>
      <c r="I598" s="80" t="s">
        <v>666</v>
      </c>
      <c r="J598" s="114"/>
      <c r="K598" s="162">
        <v>1</v>
      </c>
      <c r="L598" s="150">
        <v>0.8</v>
      </c>
      <c r="M598" s="80" t="s">
        <v>2050</v>
      </c>
    </row>
    <row r="599" spans="1:13" s="74" customFormat="1" ht="15" customHeight="1">
      <c r="A599" s="76" t="s">
        <v>1287</v>
      </c>
      <c r="B599" s="118" t="s">
        <v>231</v>
      </c>
      <c r="C599" s="112"/>
      <c r="D599" s="157">
        <v>1.0336000000000001</v>
      </c>
      <c r="E599" s="155">
        <v>1.83</v>
      </c>
      <c r="F599" s="148">
        <f t="shared" si="9"/>
        <v>0</v>
      </c>
      <c r="G599" s="116">
        <v>30000</v>
      </c>
      <c r="H599" s="114"/>
      <c r="I599" s="80" t="s">
        <v>666</v>
      </c>
      <c r="J599" s="114"/>
      <c r="K599" s="162">
        <v>1</v>
      </c>
      <c r="L599" s="150">
        <v>0.8</v>
      </c>
      <c r="M599" s="80" t="s">
        <v>2050</v>
      </c>
    </row>
    <row r="600" spans="1:13" ht="15" customHeight="1">
      <c r="A600" s="76" t="s">
        <v>1288</v>
      </c>
      <c r="B600" s="118" t="s">
        <v>231</v>
      </c>
      <c r="C600" s="112"/>
      <c r="D600" s="157">
        <v>1.6220000000000001</v>
      </c>
      <c r="E600" s="155">
        <v>3.06</v>
      </c>
      <c r="F600" s="148">
        <f t="shared" si="9"/>
        <v>0</v>
      </c>
      <c r="G600" s="116">
        <v>37188.67</v>
      </c>
      <c r="H600" s="114"/>
      <c r="I600" s="80" t="s">
        <v>666</v>
      </c>
      <c r="J600" s="114"/>
      <c r="K600" s="162">
        <v>1</v>
      </c>
      <c r="L600" s="150">
        <v>0.8</v>
      </c>
      <c r="M600" s="80" t="s">
        <v>2050</v>
      </c>
    </row>
    <row r="601" spans="1:13" ht="15" customHeight="1">
      <c r="A601" s="76" t="s">
        <v>1289</v>
      </c>
      <c r="B601" s="118" t="s">
        <v>231</v>
      </c>
      <c r="C601" s="112"/>
      <c r="D601" s="157">
        <v>2.6678000000000002</v>
      </c>
      <c r="E601" s="155">
        <v>7.04</v>
      </c>
      <c r="F601" s="148">
        <f t="shared" si="9"/>
        <v>0</v>
      </c>
      <c r="G601" s="116">
        <v>66761.52</v>
      </c>
      <c r="H601" s="114"/>
      <c r="I601" s="80" t="s">
        <v>666</v>
      </c>
      <c r="J601" s="114"/>
      <c r="K601" s="162">
        <v>1</v>
      </c>
      <c r="L601" s="150">
        <v>0.8</v>
      </c>
      <c r="M601" s="80" t="s">
        <v>2050</v>
      </c>
    </row>
    <row r="602" spans="1:13" ht="15" customHeight="1">
      <c r="A602" s="76" t="s">
        <v>1290</v>
      </c>
      <c r="B602" s="118" t="s">
        <v>231</v>
      </c>
      <c r="C602" s="112"/>
      <c r="D602" s="157">
        <v>5.5395000000000003</v>
      </c>
      <c r="E602" s="155">
        <v>9.2899999999999991</v>
      </c>
      <c r="F602" s="148">
        <f t="shared" si="9"/>
        <v>0</v>
      </c>
      <c r="G602" s="116">
        <v>126066.54</v>
      </c>
      <c r="H602" s="114"/>
      <c r="I602" s="80" t="s">
        <v>666</v>
      </c>
      <c r="J602" s="114"/>
      <c r="K602" s="162">
        <v>1</v>
      </c>
      <c r="L602" s="150">
        <v>0.8</v>
      </c>
      <c r="M602" s="80" t="s">
        <v>2050</v>
      </c>
    </row>
    <row r="603" spans="1:13" s="74" customFormat="1" ht="15" customHeight="1">
      <c r="A603" s="76" t="s">
        <v>1291</v>
      </c>
      <c r="B603" s="118" t="s">
        <v>359</v>
      </c>
      <c r="C603" s="112"/>
      <c r="D603" s="157">
        <v>1.4297</v>
      </c>
      <c r="E603" s="155">
        <v>2.19</v>
      </c>
      <c r="F603" s="148">
        <f t="shared" si="9"/>
        <v>0</v>
      </c>
      <c r="G603" s="116">
        <v>30000</v>
      </c>
      <c r="H603" s="114"/>
      <c r="I603" s="80" t="s">
        <v>666</v>
      </c>
      <c r="J603" s="114"/>
      <c r="K603" s="162">
        <v>1</v>
      </c>
      <c r="L603" s="150">
        <v>0.8</v>
      </c>
      <c r="M603" s="80" t="s">
        <v>2050</v>
      </c>
    </row>
    <row r="604" spans="1:13" ht="15" customHeight="1">
      <c r="A604" s="76" t="s">
        <v>1292</v>
      </c>
      <c r="B604" s="118" t="s">
        <v>359</v>
      </c>
      <c r="C604" s="112"/>
      <c r="D604" s="157">
        <v>1.5978000000000001</v>
      </c>
      <c r="E604" s="155">
        <v>3.88</v>
      </c>
      <c r="F604" s="148">
        <f t="shared" si="9"/>
        <v>0</v>
      </c>
      <c r="G604" s="116">
        <v>32830.699999999997</v>
      </c>
      <c r="H604" s="114"/>
      <c r="I604" s="80" t="s">
        <v>666</v>
      </c>
      <c r="J604" s="114"/>
      <c r="K604" s="162">
        <v>1</v>
      </c>
      <c r="L604" s="150">
        <v>0.8</v>
      </c>
      <c r="M604" s="80" t="s">
        <v>2050</v>
      </c>
    </row>
    <row r="605" spans="1:13" ht="15" customHeight="1">
      <c r="A605" s="76" t="s">
        <v>1293</v>
      </c>
      <c r="B605" s="118" t="s">
        <v>359</v>
      </c>
      <c r="C605" s="112"/>
      <c r="D605" s="157">
        <v>2.8018000000000001</v>
      </c>
      <c r="E605" s="155">
        <v>5.27</v>
      </c>
      <c r="F605" s="148">
        <f t="shared" si="9"/>
        <v>0</v>
      </c>
      <c r="G605" s="116">
        <v>60972.03</v>
      </c>
      <c r="H605" s="114"/>
      <c r="I605" s="80" t="s">
        <v>666</v>
      </c>
      <c r="J605" s="114"/>
      <c r="K605" s="162">
        <v>1</v>
      </c>
      <c r="L605" s="150">
        <v>0.8</v>
      </c>
      <c r="M605" s="80" t="s">
        <v>2050</v>
      </c>
    </row>
    <row r="606" spans="1:13" ht="15" customHeight="1">
      <c r="A606" s="76" t="s">
        <v>1294</v>
      </c>
      <c r="B606" s="118" t="s">
        <v>359</v>
      </c>
      <c r="C606" s="112"/>
      <c r="D606" s="157">
        <v>4.2380000000000004</v>
      </c>
      <c r="E606" s="155">
        <v>11.65</v>
      </c>
      <c r="F606" s="148">
        <f t="shared" si="9"/>
        <v>0</v>
      </c>
      <c r="G606" s="116">
        <v>94267.66</v>
      </c>
      <c r="H606" s="114"/>
      <c r="I606" s="80" t="s">
        <v>666</v>
      </c>
      <c r="J606" s="114"/>
      <c r="K606" s="162">
        <v>1</v>
      </c>
      <c r="L606" s="150">
        <v>0.8</v>
      </c>
      <c r="M606" s="80" t="s">
        <v>2050</v>
      </c>
    </row>
    <row r="607" spans="1:13" s="74" customFormat="1" ht="15" customHeight="1">
      <c r="A607" s="76" t="s">
        <v>1295</v>
      </c>
      <c r="B607" s="118" t="s">
        <v>2094</v>
      </c>
      <c r="C607" s="112"/>
      <c r="D607" s="157">
        <v>1.5869</v>
      </c>
      <c r="E607" s="155">
        <v>2.41</v>
      </c>
      <c r="F607" s="148">
        <f t="shared" si="9"/>
        <v>0</v>
      </c>
      <c r="G607" s="116">
        <v>35677.67</v>
      </c>
      <c r="H607" s="114"/>
      <c r="I607" s="80" t="s">
        <v>667</v>
      </c>
      <c r="J607" s="114"/>
      <c r="K607" s="162">
        <v>1</v>
      </c>
      <c r="L607" s="150">
        <v>0.8</v>
      </c>
      <c r="M607" s="80" t="s">
        <v>2050</v>
      </c>
    </row>
    <row r="608" spans="1:13" ht="15" customHeight="1">
      <c r="A608" s="76" t="s">
        <v>1296</v>
      </c>
      <c r="B608" s="118" t="s">
        <v>2094</v>
      </c>
      <c r="C608" s="112"/>
      <c r="D608" s="157">
        <v>2.9165000000000001</v>
      </c>
      <c r="E608" s="155">
        <v>5.82</v>
      </c>
      <c r="F608" s="148">
        <f t="shared" si="9"/>
        <v>0</v>
      </c>
      <c r="G608" s="116">
        <v>70839.679999999993</v>
      </c>
      <c r="H608" s="114"/>
      <c r="I608" s="80" t="s">
        <v>667</v>
      </c>
      <c r="J608" s="114"/>
      <c r="K608" s="162">
        <v>1</v>
      </c>
      <c r="L608" s="150">
        <v>0.8</v>
      </c>
      <c r="M608" s="80" t="s">
        <v>2050</v>
      </c>
    </row>
    <row r="609" spans="1:13" ht="15" customHeight="1">
      <c r="A609" s="76" t="s">
        <v>1297</v>
      </c>
      <c r="B609" s="118" t="s">
        <v>2094</v>
      </c>
      <c r="C609" s="112"/>
      <c r="D609" s="157">
        <v>4.9865000000000004</v>
      </c>
      <c r="E609" s="155">
        <v>10.7</v>
      </c>
      <c r="F609" s="148">
        <f t="shared" si="9"/>
        <v>0</v>
      </c>
      <c r="G609" s="116">
        <v>158202.85</v>
      </c>
      <c r="H609" s="114"/>
      <c r="I609" s="80" t="s">
        <v>667</v>
      </c>
      <c r="J609" s="114"/>
      <c r="K609" s="162">
        <v>1</v>
      </c>
      <c r="L609" s="150">
        <v>0.8</v>
      </c>
      <c r="M609" s="80" t="s">
        <v>2050</v>
      </c>
    </row>
    <row r="610" spans="1:13" ht="15" customHeight="1">
      <c r="A610" s="76" t="s">
        <v>1298</v>
      </c>
      <c r="B610" s="118" t="s">
        <v>2094</v>
      </c>
      <c r="C610" s="112"/>
      <c r="D610" s="157">
        <v>7.8795000000000002</v>
      </c>
      <c r="E610" s="155">
        <v>18.82</v>
      </c>
      <c r="F610" s="148">
        <f t="shared" si="9"/>
        <v>0</v>
      </c>
      <c r="G610" s="116">
        <v>158202.85</v>
      </c>
      <c r="H610" s="114"/>
      <c r="I610" s="80" t="s">
        <v>667</v>
      </c>
      <c r="J610" s="114"/>
      <c r="K610" s="162">
        <v>1</v>
      </c>
      <c r="L610" s="150">
        <v>0.8</v>
      </c>
      <c r="M610" s="80" t="s">
        <v>2050</v>
      </c>
    </row>
    <row r="611" spans="1:13" s="74" customFormat="1" ht="15" customHeight="1">
      <c r="A611" s="76" t="s">
        <v>1299</v>
      </c>
      <c r="B611" s="118" t="s">
        <v>232</v>
      </c>
      <c r="C611" s="112"/>
      <c r="D611" s="157">
        <v>1.1937</v>
      </c>
      <c r="E611" s="155">
        <v>2.77</v>
      </c>
      <c r="F611" s="148">
        <f t="shared" ref="F611:F674" si="10">IF(I611="Mental Health and Substance Abuse",ROUND(E611,0),0)</f>
        <v>0</v>
      </c>
      <c r="G611" s="116">
        <v>30000</v>
      </c>
      <c r="H611" s="114"/>
      <c r="I611" s="80" t="s">
        <v>666</v>
      </c>
      <c r="J611" s="114"/>
      <c r="K611" s="162">
        <v>1</v>
      </c>
      <c r="L611" s="150">
        <v>0.8</v>
      </c>
      <c r="M611" s="80" t="s">
        <v>2050</v>
      </c>
    </row>
    <row r="612" spans="1:13" ht="15" customHeight="1">
      <c r="A612" s="76" t="s">
        <v>1300</v>
      </c>
      <c r="B612" s="118" t="s">
        <v>232</v>
      </c>
      <c r="C612" s="112"/>
      <c r="D612" s="157">
        <v>1.8391</v>
      </c>
      <c r="E612" s="155">
        <v>4</v>
      </c>
      <c r="F612" s="148">
        <f t="shared" si="10"/>
        <v>0</v>
      </c>
      <c r="G612" s="116">
        <v>43499.03</v>
      </c>
      <c r="H612" s="114"/>
      <c r="I612" s="80" t="s">
        <v>666</v>
      </c>
      <c r="J612" s="114"/>
      <c r="K612" s="162">
        <v>1</v>
      </c>
      <c r="L612" s="150">
        <v>0.8</v>
      </c>
      <c r="M612" s="80" t="s">
        <v>2050</v>
      </c>
    </row>
    <row r="613" spans="1:13" ht="15" customHeight="1">
      <c r="A613" s="76" t="s">
        <v>1301</v>
      </c>
      <c r="B613" s="118" t="s">
        <v>232</v>
      </c>
      <c r="C613" s="112"/>
      <c r="D613" s="157">
        <v>2.8938000000000001</v>
      </c>
      <c r="E613" s="155">
        <v>7.25</v>
      </c>
      <c r="F613" s="148">
        <f t="shared" si="10"/>
        <v>0</v>
      </c>
      <c r="G613" s="116">
        <v>68774.98</v>
      </c>
      <c r="H613" s="114"/>
      <c r="I613" s="80" t="s">
        <v>666</v>
      </c>
      <c r="J613" s="114"/>
      <c r="K613" s="162">
        <v>1</v>
      </c>
      <c r="L613" s="150">
        <v>0.8</v>
      </c>
      <c r="M613" s="80" t="s">
        <v>2050</v>
      </c>
    </row>
    <row r="614" spans="1:13" ht="15" customHeight="1">
      <c r="A614" s="76" t="s">
        <v>1302</v>
      </c>
      <c r="B614" s="118" t="s">
        <v>232</v>
      </c>
      <c r="C614" s="112"/>
      <c r="D614" s="157">
        <v>5.8204000000000002</v>
      </c>
      <c r="E614" s="155">
        <v>9.2100000000000009</v>
      </c>
      <c r="F614" s="148">
        <f t="shared" si="10"/>
        <v>0</v>
      </c>
      <c r="G614" s="116">
        <v>181517</v>
      </c>
      <c r="H614" s="114"/>
      <c r="I614" s="80" t="s">
        <v>666</v>
      </c>
      <c r="J614" s="114"/>
      <c r="K614" s="162">
        <v>1</v>
      </c>
      <c r="L614" s="150">
        <v>0.8</v>
      </c>
      <c r="M614" s="80" t="s">
        <v>2050</v>
      </c>
    </row>
    <row r="615" spans="1:13" s="74" customFormat="1" ht="15" customHeight="1">
      <c r="A615" s="76" t="s">
        <v>1303</v>
      </c>
      <c r="B615" s="118" t="s">
        <v>233</v>
      </c>
      <c r="C615" s="112"/>
      <c r="D615" s="157">
        <v>1.0637000000000001</v>
      </c>
      <c r="E615" s="155">
        <v>3.49</v>
      </c>
      <c r="F615" s="148">
        <f t="shared" si="10"/>
        <v>0</v>
      </c>
      <c r="G615" s="116">
        <v>30000</v>
      </c>
      <c r="H615" s="114"/>
      <c r="I615" s="80" t="s">
        <v>666</v>
      </c>
      <c r="J615" s="114"/>
      <c r="K615" s="162">
        <v>1</v>
      </c>
      <c r="L615" s="150">
        <v>0.8</v>
      </c>
      <c r="M615" s="80" t="s">
        <v>2050</v>
      </c>
    </row>
    <row r="616" spans="1:13" ht="15" customHeight="1">
      <c r="A616" s="76" t="s">
        <v>1304</v>
      </c>
      <c r="B616" s="118" t="s">
        <v>233</v>
      </c>
      <c r="C616" s="112"/>
      <c r="D616" s="157">
        <v>1.3697999999999999</v>
      </c>
      <c r="E616" s="155">
        <v>4.97</v>
      </c>
      <c r="F616" s="148">
        <f t="shared" si="10"/>
        <v>0</v>
      </c>
      <c r="G616" s="116">
        <v>33350.400000000001</v>
      </c>
      <c r="H616" s="114"/>
      <c r="I616" s="80" t="s">
        <v>666</v>
      </c>
      <c r="J616" s="114"/>
      <c r="K616" s="162">
        <v>1</v>
      </c>
      <c r="L616" s="150">
        <v>0.8</v>
      </c>
      <c r="M616" s="80" t="s">
        <v>2050</v>
      </c>
    </row>
    <row r="617" spans="1:13" ht="15" customHeight="1">
      <c r="A617" s="76" t="s">
        <v>1305</v>
      </c>
      <c r="B617" s="118" t="s">
        <v>233</v>
      </c>
      <c r="C617" s="112"/>
      <c r="D617" s="157">
        <v>2.0775999999999999</v>
      </c>
      <c r="E617" s="155">
        <v>7.59</v>
      </c>
      <c r="F617" s="148">
        <f t="shared" si="10"/>
        <v>0</v>
      </c>
      <c r="G617" s="116">
        <v>49928.34</v>
      </c>
      <c r="H617" s="114"/>
      <c r="I617" s="80" t="s">
        <v>666</v>
      </c>
      <c r="J617" s="114"/>
      <c r="K617" s="162">
        <v>1</v>
      </c>
      <c r="L617" s="150">
        <v>0.8</v>
      </c>
      <c r="M617" s="80" t="s">
        <v>2050</v>
      </c>
    </row>
    <row r="618" spans="1:13" ht="15" customHeight="1">
      <c r="A618" s="76" t="s">
        <v>1306</v>
      </c>
      <c r="B618" s="118" t="s">
        <v>233</v>
      </c>
      <c r="C618" s="112"/>
      <c r="D618" s="157">
        <v>3.9813000000000001</v>
      </c>
      <c r="E618" s="155">
        <v>9.81</v>
      </c>
      <c r="F618" s="148">
        <f t="shared" si="10"/>
        <v>0</v>
      </c>
      <c r="G618" s="116">
        <v>93188.32</v>
      </c>
      <c r="H618" s="114"/>
      <c r="I618" s="80" t="s">
        <v>666</v>
      </c>
      <c r="J618" s="114"/>
      <c r="K618" s="162">
        <v>1</v>
      </c>
      <c r="L618" s="150">
        <v>0.8</v>
      </c>
      <c r="M618" s="80" t="s">
        <v>2050</v>
      </c>
    </row>
    <row r="619" spans="1:13" s="74" customFormat="1" ht="15" customHeight="1">
      <c r="A619" s="76" t="s">
        <v>1307</v>
      </c>
      <c r="B619" s="118" t="s">
        <v>234</v>
      </c>
      <c r="C619" s="112"/>
      <c r="D619" s="157">
        <v>0.90810000000000002</v>
      </c>
      <c r="E619" s="155">
        <v>1.96</v>
      </c>
      <c r="F619" s="148">
        <f t="shared" si="10"/>
        <v>0</v>
      </c>
      <c r="G619" s="116">
        <v>30000</v>
      </c>
      <c r="H619" s="114"/>
      <c r="I619" s="80" t="s">
        <v>666</v>
      </c>
      <c r="J619" s="114"/>
      <c r="K619" s="162">
        <v>1</v>
      </c>
      <c r="L619" s="150">
        <v>0.8</v>
      </c>
      <c r="M619" s="80" t="s">
        <v>2050</v>
      </c>
    </row>
    <row r="620" spans="1:13" ht="15" customHeight="1">
      <c r="A620" s="76" t="s">
        <v>1308</v>
      </c>
      <c r="B620" s="118" t="s">
        <v>234</v>
      </c>
      <c r="C620" s="112"/>
      <c r="D620" s="157">
        <v>1.3617999999999999</v>
      </c>
      <c r="E620" s="155">
        <v>3.64</v>
      </c>
      <c r="F620" s="148">
        <f t="shared" si="10"/>
        <v>0</v>
      </c>
      <c r="G620" s="116">
        <v>30000</v>
      </c>
      <c r="H620" s="114"/>
      <c r="I620" s="80" t="s">
        <v>666</v>
      </c>
      <c r="J620" s="114"/>
      <c r="K620" s="162">
        <v>1</v>
      </c>
      <c r="L620" s="150">
        <v>0.8</v>
      </c>
      <c r="M620" s="80" t="s">
        <v>2050</v>
      </c>
    </row>
    <row r="621" spans="1:13" ht="15" customHeight="1">
      <c r="A621" s="76" t="s">
        <v>1309</v>
      </c>
      <c r="B621" s="118" t="s">
        <v>234</v>
      </c>
      <c r="C621" s="112"/>
      <c r="D621" s="157">
        <v>2.7801</v>
      </c>
      <c r="E621" s="155">
        <v>7.21</v>
      </c>
      <c r="F621" s="148">
        <f t="shared" si="10"/>
        <v>0</v>
      </c>
      <c r="G621" s="116">
        <v>59300.75</v>
      </c>
      <c r="H621" s="114"/>
      <c r="I621" s="80" t="s">
        <v>666</v>
      </c>
      <c r="J621" s="114"/>
      <c r="K621" s="162">
        <v>1</v>
      </c>
      <c r="L621" s="150">
        <v>0.8</v>
      </c>
      <c r="M621" s="80" t="s">
        <v>2050</v>
      </c>
    </row>
    <row r="622" spans="1:13" ht="15" customHeight="1">
      <c r="A622" s="76" t="s">
        <v>1310</v>
      </c>
      <c r="B622" s="118" t="s">
        <v>234</v>
      </c>
      <c r="C622" s="112"/>
      <c r="D622" s="157">
        <v>4.6562000000000001</v>
      </c>
      <c r="E622" s="155">
        <v>9.2899999999999991</v>
      </c>
      <c r="F622" s="148">
        <f t="shared" si="10"/>
        <v>0</v>
      </c>
      <c r="G622" s="116">
        <v>119529.27</v>
      </c>
      <c r="H622" s="114"/>
      <c r="I622" s="80" t="s">
        <v>666</v>
      </c>
      <c r="J622" s="114"/>
      <c r="K622" s="162">
        <v>1</v>
      </c>
      <c r="L622" s="150">
        <v>0.8</v>
      </c>
      <c r="M622" s="80" t="s">
        <v>2050</v>
      </c>
    </row>
    <row r="623" spans="1:13" s="74" customFormat="1" ht="15" customHeight="1">
      <c r="A623" s="76" t="s">
        <v>1311</v>
      </c>
      <c r="B623" s="118" t="s">
        <v>235</v>
      </c>
      <c r="C623" s="112"/>
      <c r="D623" s="157">
        <v>0.78969999999999996</v>
      </c>
      <c r="E623" s="155">
        <v>2.67</v>
      </c>
      <c r="F623" s="148">
        <f t="shared" si="10"/>
        <v>0</v>
      </c>
      <c r="G623" s="116">
        <v>30000</v>
      </c>
      <c r="H623" s="114"/>
      <c r="I623" s="80" t="s">
        <v>666</v>
      </c>
      <c r="J623" s="114"/>
      <c r="K623" s="162">
        <v>1</v>
      </c>
      <c r="L623" s="150">
        <v>0.8</v>
      </c>
      <c r="M623" s="80" t="s">
        <v>2050</v>
      </c>
    </row>
    <row r="624" spans="1:13" ht="15" customHeight="1">
      <c r="A624" s="76" t="s">
        <v>1312</v>
      </c>
      <c r="B624" s="118" t="s">
        <v>235</v>
      </c>
      <c r="C624" s="112"/>
      <c r="D624" s="157">
        <v>1.0061</v>
      </c>
      <c r="E624" s="155">
        <v>3.6</v>
      </c>
      <c r="F624" s="148">
        <f t="shared" si="10"/>
        <v>0</v>
      </c>
      <c r="G624" s="116">
        <v>30050.55</v>
      </c>
      <c r="H624" s="114"/>
      <c r="I624" s="80" t="s">
        <v>666</v>
      </c>
      <c r="J624" s="114"/>
      <c r="K624" s="162">
        <v>1</v>
      </c>
      <c r="L624" s="150">
        <v>0.8</v>
      </c>
      <c r="M624" s="80" t="s">
        <v>2050</v>
      </c>
    </row>
    <row r="625" spans="1:13" ht="15" customHeight="1">
      <c r="A625" s="76" t="s">
        <v>1313</v>
      </c>
      <c r="B625" s="118" t="s">
        <v>235</v>
      </c>
      <c r="C625" s="112"/>
      <c r="D625" s="157">
        <v>2.3860999999999999</v>
      </c>
      <c r="E625" s="155">
        <v>4.74</v>
      </c>
      <c r="F625" s="148">
        <f t="shared" si="10"/>
        <v>0</v>
      </c>
      <c r="G625" s="116">
        <v>70382.16</v>
      </c>
      <c r="H625" s="114"/>
      <c r="I625" s="80" t="s">
        <v>666</v>
      </c>
      <c r="J625" s="114"/>
      <c r="K625" s="162">
        <v>1</v>
      </c>
      <c r="L625" s="150">
        <v>0.8</v>
      </c>
      <c r="M625" s="80" t="s">
        <v>2050</v>
      </c>
    </row>
    <row r="626" spans="1:13" ht="15" customHeight="1">
      <c r="A626" s="76" t="s">
        <v>1314</v>
      </c>
      <c r="B626" s="118" t="s">
        <v>235</v>
      </c>
      <c r="C626" s="112"/>
      <c r="D626" s="157">
        <v>3.7294999999999998</v>
      </c>
      <c r="E626" s="155">
        <v>10.27</v>
      </c>
      <c r="F626" s="148">
        <f t="shared" si="10"/>
        <v>0</v>
      </c>
      <c r="G626" s="116">
        <v>83012.42</v>
      </c>
      <c r="H626" s="114"/>
      <c r="I626" s="80" t="s">
        <v>666</v>
      </c>
      <c r="J626" s="114"/>
      <c r="K626" s="162">
        <v>1</v>
      </c>
      <c r="L626" s="150">
        <v>0.8</v>
      </c>
      <c r="M626" s="80" t="s">
        <v>2050</v>
      </c>
    </row>
    <row r="627" spans="1:13" s="74" customFormat="1" ht="15" customHeight="1">
      <c r="A627" s="76" t="s">
        <v>1315</v>
      </c>
      <c r="B627" s="118" t="s">
        <v>236</v>
      </c>
      <c r="C627" s="112"/>
      <c r="D627" s="157">
        <v>0.86429999999999996</v>
      </c>
      <c r="E627" s="155">
        <v>3.13</v>
      </c>
      <c r="F627" s="148">
        <f t="shared" si="10"/>
        <v>0</v>
      </c>
      <c r="G627" s="116">
        <v>30000</v>
      </c>
      <c r="H627" s="114"/>
      <c r="I627" s="80" t="s">
        <v>666</v>
      </c>
      <c r="J627" s="114"/>
      <c r="K627" s="162">
        <v>1</v>
      </c>
      <c r="L627" s="150">
        <v>0.8</v>
      </c>
      <c r="M627" s="80" t="s">
        <v>2050</v>
      </c>
    </row>
    <row r="628" spans="1:13" ht="15" customHeight="1">
      <c r="A628" s="76" t="s">
        <v>1316</v>
      </c>
      <c r="B628" s="118" t="s">
        <v>236</v>
      </c>
      <c r="C628" s="112"/>
      <c r="D628" s="157">
        <v>1.1475</v>
      </c>
      <c r="E628" s="155">
        <v>3.99</v>
      </c>
      <c r="F628" s="148">
        <f t="shared" si="10"/>
        <v>0</v>
      </c>
      <c r="G628" s="116">
        <v>31522.400000000001</v>
      </c>
      <c r="H628" s="114"/>
      <c r="I628" s="80" t="s">
        <v>666</v>
      </c>
      <c r="J628" s="114"/>
      <c r="K628" s="162">
        <v>1</v>
      </c>
      <c r="L628" s="150">
        <v>0.8</v>
      </c>
      <c r="M628" s="80" t="s">
        <v>2050</v>
      </c>
    </row>
    <row r="629" spans="1:13" ht="15" customHeight="1">
      <c r="A629" s="76" t="s">
        <v>1317</v>
      </c>
      <c r="B629" s="118" t="s">
        <v>236</v>
      </c>
      <c r="C629" s="112"/>
      <c r="D629" s="157">
        <v>1.8528</v>
      </c>
      <c r="E629" s="155">
        <v>7.2</v>
      </c>
      <c r="F629" s="148">
        <f t="shared" si="10"/>
        <v>0</v>
      </c>
      <c r="G629" s="116">
        <v>43778.07</v>
      </c>
      <c r="H629" s="114"/>
      <c r="I629" s="80" t="s">
        <v>666</v>
      </c>
      <c r="J629" s="114"/>
      <c r="K629" s="162">
        <v>1</v>
      </c>
      <c r="L629" s="150">
        <v>0.8</v>
      </c>
      <c r="M629" s="80" t="s">
        <v>2050</v>
      </c>
    </row>
    <row r="630" spans="1:13" ht="15" customHeight="1">
      <c r="A630" s="76" t="s">
        <v>1318</v>
      </c>
      <c r="B630" s="118" t="s">
        <v>236</v>
      </c>
      <c r="C630" s="112"/>
      <c r="D630" s="157">
        <v>4.4298999999999999</v>
      </c>
      <c r="E630" s="155">
        <v>10.53</v>
      </c>
      <c r="F630" s="148">
        <f t="shared" si="10"/>
        <v>0</v>
      </c>
      <c r="G630" s="116">
        <v>124001.64</v>
      </c>
      <c r="H630" s="114"/>
      <c r="I630" s="80" t="s">
        <v>666</v>
      </c>
      <c r="J630" s="114"/>
      <c r="K630" s="162">
        <v>1</v>
      </c>
      <c r="L630" s="150">
        <v>0.8</v>
      </c>
      <c r="M630" s="80" t="s">
        <v>2050</v>
      </c>
    </row>
    <row r="631" spans="1:13" s="74" customFormat="1" ht="15" customHeight="1">
      <c r="A631" s="76" t="s">
        <v>1319</v>
      </c>
      <c r="B631" s="118" t="s">
        <v>237</v>
      </c>
      <c r="C631" s="112"/>
      <c r="D631" s="157">
        <v>1.3668</v>
      </c>
      <c r="E631" s="155">
        <v>1.93</v>
      </c>
      <c r="F631" s="148">
        <f t="shared" si="10"/>
        <v>0</v>
      </c>
      <c r="G631" s="116">
        <v>30000</v>
      </c>
      <c r="H631" s="114"/>
      <c r="I631" s="80" t="s">
        <v>666</v>
      </c>
      <c r="J631" s="114"/>
      <c r="K631" s="162">
        <v>1</v>
      </c>
      <c r="L631" s="150">
        <v>0.8</v>
      </c>
      <c r="M631" s="80" t="s">
        <v>2050</v>
      </c>
    </row>
    <row r="632" spans="1:13" ht="15" customHeight="1">
      <c r="A632" s="76" t="s">
        <v>1320</v>
      </c>
      <c r="B632" s="118" t="s">
        <v>237</v>
      </c>
      <c r="C632" s="112"/>
      <c r="D632" s="157">
        <v>1.5154000000000001</v>
      </c>
      <c r="E632" s="155">
        <v>3.46</v>
      </c>
      <c r="F632" s="148">
        <f t="shared" si="10"/>
        <v>0</v>
      </c>
      <c r="G632" s="116">
        <v>41877.67</v>
      </c>
      <c r="H632" s="114"/>
      <c r="I632" s="80" t="s">
        <v>666</v>
      </c>
      <c r="J632" s="114"/>
      <c r="K632" s="162">
        <v>1</v>
      </c>
      <c r="L632" s="150">
        <v>0.8</v>
      </c>
      <c r="M632" s="80" t="s">
        <v>2050</v>
      </c>
    </row>
    <row r="633" spans="1:13" ht="15" customHeight="1">
      <c r="A633" s="76" t="s">
        <v>1321</v>
      </c>
      <c r="B633" s="118" t="s">
        <v>237</v>
      </c>
      <c r="C633" s="112"/>
      <c r="D633" s="157">
        <v>2.3582000000000001</v>
      </c>
      <c r="E633" s="155">
        <v>4.95</v>
      </c>
      <c r="F633" s="148">
        <f t="shared" si="10"/>
        <v>0</v>
      </c>
      <c r="G633" s="116">
        <v>62327.11</v>
      </c>
      <c r="H633" s="114"/>
      <c r="I633" s="80" t="s">
        <v>666</v>
      </c>
      <c r="J633" s="114"/>
      <c r="K633" s="162">
        <v>1</v>
      </c>
      <c r="L633" s="150">
        <v>0.8</v>
      </c>
      <c r="M633" s="80" t="s">
        <v>2050</v>
      </c>
    </row>
    <row r="634" spans="1:13" ht="15" customHeight="1">
      <c r="A634" s="76" t="s">
        <v>1322</v>
      </c>
      <c r="B634" s="118" t="s">
        <v>237</v>
      </c>
      <c r="C634" s="112"/>
      <c r="D634" s="157">
        <v>4.3929</v>
      </c>
      <c r="E634" s="155">
        <v>11.34</v>
      </c>
      <c r="F634" s="148">
        <f t="shared" si="10"/>
        <v>0</v>
      </c>
      <c r="G634" s="116">
        <v>97696.66</v>
      </c>
      <c r="H634" s="114"/>
      <c r="I634" s="80" t="s">
        <v>666</v>
      </c>
      <c r="J634" s="114"/>
      <c r="K634" s="162">
        <v>1</v>
      </c>
      <c r="L634" s="150">
        <v>0.8</v>
      </c>
      <c r="M634" s="80" t="s">
        <v>2050</v>
      </c>
    </row>
    <row r="635" spans="1:13" s="74" customFormat="1" ht="15" customHeight="1">
      <c r="A635" s="76" t="s">
        <v>1323</v>
      </c>
      <c r="B635" s="118" t="s">
        <v>360</v>
      </c>
      <c r="C635" s="112"/>
      <c r="D635" s="157">
        <v>1.2758</v>
      </c>
      <c r="E635" s="155">
        <v>2.17</v>
      </c>
      <c r="F635" s="148">
        <f t="shared" si="10"/>
        <v>0</v>
      </c>
      <c r="G635" s="116">
        <v>30000</v>
      </c>
      <c r="H635" s="114"/>
      <c r="I635" s="80" t="s">
        <v>666</v>
      </c>
      <c r="J635" s="114"/>
      <c r="K635" s="162">
        <v>1</v>
      </c>
      <c r="L635" s="150">
        <v>0.8</v>
      </c>
      <c r="M635" s="80" t="s">
        <v>2050</v>
      </c>
    </row>
    <row r="636" spans="1:13" ht="15" customHeight="1">
      <c r="A636" s="76" t="s">
        <v>1324</v>
      </c>
      <c r="B636" s="118" t="s">
        <v>360</v>
      </c>
      <c r="C636" s="112"/>
      <c r="D636" s="157">
        <v>1.8838999999999999</v>
      </c>
      <c r="E636" s="155">
        <v>2.31</v>
      </c>
      <c r="F636" s="148">
        <f t="shared" si="10"/>
        <v>0</v>
      </c>
      <c r="G636" s="116">
        <v>45540.43</v>
      </c>
      <c r="H636" s="114"/>
      <c r="I636" s="80" t="s">
        <v>666</v>
      </c>
      <c r="J636" s="114"/>
      <c r="K636" s="162">
        <v>1</v>
      </c>
      <c r="L636" s="150">
        <v>0.8</v>
      </c>
      <c r="M636" s="80" t="s">
        <v>2050</v>
      </c>
    </row>
    <row r="637" spans="1:13" ht="15" customHeight="1">
      <c r="A637" s="76" t="s">
        <v>1325</v>
      </c>
      <c r="B637" s="118" t="s">
        <v>360</v>
      </c>
      <c r="C637" s="112"/>
      <c r="D637" s="157">
        <v>4.3723999999999998</v>
      </c>
      <c r="E637" s="155">
        <v>5.61</v>
      </c>
      <c r="F637" s="148">
        <f t="shared" si="10"/>
        <v>0</v>
      </c>
      <c r="G637" s="116">
        <v>114970.7</v>
      </c>
      <c r="H637" s="114"/>
      <c r="I637" s="80" t="s">
        <v>666</v>
      </c>
      <c r="J637" s="114"/>
      <c r="K637" s="162">
        <v>1</v>
      </c>
      <c r="L637" s="150">
        <v>0.8</v>
      </c>
      <c r="M637" s="80" t="s">
        <v>2050</v>
      </c>
    </row>
    <row r="638" spans="1:13" ht="15" customHeight="1">
      <c r="A638" s="76" t="s">
        <v>1326</v>
      </c>
      <c r="B638" s="118" t="s">
        <v>360</v>
      </c>
      <c r="C638" s="112"/>
      <c r="D638" s="157">
        <v>7.6420000000000003</v>
      </c>
      <c r="E638" s="155">
        <v>11.85</v>
      </c>
      <c r="F638" s="148">
        <f t="shared" si="10"/>
        <v>0</v>
      </c>
      <c r="G638" s="116">
        <v>248757.68</v>
      </c>
      <c r="H638" s="114"/>
      <c r="I638" s="80" t="s">
        <v>666</v>
      </c>
      <c r="J638" s="114"/>
      <c r="K638" s="162">
        <v>1</v>
      </c>
      <c r="L638" s="150">
        <v>0.8</v>
      </c>
      <c r="M638" s="80" t="s">
        <v>2050</v>
      </c>
    </row>
    <row r="639" spans="1:13" s="74" customFormat="1" ht="15" customHeight="1">
      <c r="A639" s="76" t="s">
        <v>1327</v>
      </c>
      <c r="B639" s="118" t="s">
        <v>238</v>
      </c>
      <c r="C639" s="112"/>
      <c r="D639" s="157">
        <v>1.8564000000000001</v>
      </c>
      <c r="E639" s="155">
        <v>1.19</v>
      </c>
      <c r="F639" s="148">
        <f t="shared" si="10"/>
        <v>0</v>
      </c>
      <c r="G639" s="116">
        <v>34049.089999999997</v>
      </c>
      <c r="H639" s="114"/>
      <c r="I639" s="80" t="s">
        <v>666</v>
      </c>
      <c r="J639" s="114"/>
      <c r="K639" s="162">
        <v>1</v>
      </c>
      <c r="L639" s="150">
        <v>0.8</v>
      </c>
      <c r="M639" s="80" t="s">
        <v>2050</v>
      </c>
    </row>
    <row r="640" spans="1:13" ht="15" customHeight="1">
      <c r="A640" s="76" t="s">
        <v>1328</v>
      </c>
      <c r="B640" s="118" t="s">
        <v>238</v>
      </c>
      <c r="C640" s="112"/>
      <c r="D640" s="157">
        <v>2.1560000000000001</v>
      </c>
      <c r="E640" s="155">
        <v>1.55</v>
      </c>
      <c r="F640" s="148">
        <f t="shared" si="10"/>
        <v>0</v>
      </c>
      <c r="G640" s="116">
        <v>43274.76</v>
      </c>
      <c r="H640" s="114"/>
      <c r="I640" s="80" t="s">
        <v>666</v>
      </c>
      <c r="J640" s="114"/>
      <c r="K640" s="162">
        <v>1</v>
      </c>
      <c r="L640" s="150">
        <v>0.8</v>
      </c>
      <c r="M640" s="80" t="s">
        <v>2050</v>
      </c>
    </row>
    <row r="641" spans="1:13" ht="15" customHeight="1">
      <c r="A641" s="76" t="s">
        <v>1329</v>
      </c>
      <c r="B641" s="118" t="s">
        <v>238</v>
      </c>
      <c r="C641" s="112"/>
      <c r="D641" s="157">
        <v>2.8332000000000002</v>
      </c>
      <c r="E641" s="155">
        <v>3.39</v>
      </c>
      <c r="F641" s="148">
        <f t="shared" si="10"/>
        <v>0</v>
      </c>
      <c r="G641" s="116">
        <v>54156</v>
      </c>
      <c r="H641" s="114"/>
      <c r="I641" s="80" t="s">
        <v>666</v>
      </c>
      <c r="J641" s="114"/>
      <c r="K641" s="162">
        <v>1</v>
      </c>
      <c r="L641" s="150">
        <v>0.8</v>
      </c>
      <c r="M641" s="80" t="s">
        <v>2050</v>
      </c>
    </row>
    <row r="642" spans="1:13" ht="15" customHeight="1">
      <c r="A642" s="76" t="s">
        <v>1330</v>
      </c>
      <c r="B642" s="118" t="s">
        <v>238</v>
      </c>
      <c r="C642" s="112"/>
      <c r="D642" s="157">
        <v>4.4832000000000001</v>
      </c>
      <c r="E642" s="155">
        <v>8.43</v>
      </c>
      <c r="F642" s="148">
        <f t="shared" si="10"/>
        <v>0</v>
      </c>
      <c r="G642" s="116">
        <v>99696.19</v>
      </c>
      <c r="H642" s="114"/>
      <c r="I642" s="80" t="s">
        <v>666</v>
      </c>
      <c r="J642" s="114"/>
      <c r="K642" s="162">
        <v>1</v>
      </c>
      <c r="L642" s="150">
        <v>0.8</v>
      </c>
      <c r="M642" s="80" t="s">
        <v>2050</v>
      </c>
    </row>
    <row r="643" spans="1:13" s="74" customFormat="1" ht="15" customHeight="1">
      <c r="A643" s="76" t="s">
        <v>1331</v>
      </c>
      <c r="B643" s="118" t="s">
        <v>239</v>
      </c>
      <c r="C643" s="112"/>
      <c r="D643" s="157">
        <v>1.6883999999999999</v>
      </c>
      <c r="E643" s="155">
        <v>3.44</v>
      </c>
      <c r="F643" s="148">
        <f t="shared" si="10"/>
        <v>0</v>
      </c>
      <c r="G643" s="116">
        <v>30000</v>
      </c>
      <c r="H643" s="114"/>
      <c r="I643" s="80" t="s">
        <v>666</v>
      </c>
      <c r="J643" s="114"/>
      <c r="K643" s="162">
        <v>1</v>
      </c>
      <c r="L643" s="150">
        <v>0.8</v>
      </c>
      <c r="M643" s="80" t="s">
        <v>2050</v>
      </c>
    </row>
    <row r="644" spans="1:13" ht="15" customHeight="1">
      <c r="A644" s="76" t="s">
        <v>1332</v>
      </c>
      <c r="B644" s="118" t="s">
        <v>239</v>
      </c>
      <c r="C644" s="112"/>
      <c r="D644" s="157">
        <v>2.0929000000000002</v>
      </c>
      <c r="E644" s="155">
        <v>3.44</v>
      </c>
      <c r="F644" s="148">
        <f t="shared" si="10"/>
        <v>0</v>
      </c>
      <c r="G644" s="116">
        <v>40788.99</v>
      </c>
      <c r="H644" s="114"/>
      <c r="I644" s="80" t="s">
        <v>666</v>
      </c>
      <c r="J644" s="114"/>
      <c r="K644" s="162">
        <v>1</v>
      </c>
      <c r="L644" s="150">
        <v>0.8</v>
      </c>
      <c r="M644" s="80" t="s">
        <v>2050</v>
      </c>
    </row>
    <row r="645" spans="1:13" ht="15" customHeight="1">
      <c r="A645" s="76" t="s">
        <v>1333</v>
      </c>
      <c r="B645" s="118" t="s">
        <v>239</v>
      </c>
      <c r="C645" s="112"/>
      <c r="D645" s="157">
        <v>2.9689999999999999</v>
      </c>
      <c r="E645" s="155">
        <v>6.98</v>
      </c>
      <c r="F645" s="148">
        <f t="shared" si="10"/>
        <v>0</v>
      </c>
      <c r="G645" s="116">
        <v>54267.16</v>
      </c>
      <c r="H645" s="114"/>
      <c r="I645" s="80" t="s">
        <v>666</v>
      </c>
      <c r="J645" s="114"/>
      <c r="K645" s="162">
        <v>1</v>
      </c>
      <c r="L645" s="150">
        <v>0.8</v>
      </c>
      <c r="M645" s="80" t="s">
        <v>2050</v>
      </c>
    </row>
    <row r="646" spans="1:13" ht="15" customHeight="1">
      <c r="A646" s="76" t="s">
        <v>1334</v>
      </c>
      <c r="B646" s="118" t="s">
        <v>239</v>
      </c>
      <c r="C646" s="112"/>
      <c r="D646" s="157">
        <v>4.9500999999999999</v>
      </c>
      <c r="E646" s="155">
        <v>8.56</v>
      </c>
      <c r="F646" s="148">
        <f t="shared" si="10"/>
        <v>0</v>
      </c>
      <c r="G646" s="116">
        <v>122398.87</v>
      </c>
      <c r="H646" s="114"/>
      <c r="I646" s="80" t="s">
        <v>666</v>
      </c>
      <c r="J646" s="114"/>
      <c r="K646" s="162">
        <v>1</v>
      </c>
      <c r="L646" s="150">
        <v>0.8</v>
      </c>
      <c r="M646" s="80" t="s">
        <v>2050</v>
      </c>
    </row>
    <row r="647" spans="1:13" s="74" customFormat="1" ht="15" customHeight="1">
      <c r="A647" s="76" t="s">
        <v>1335</v>
      </c>
      <c r="B647" s="118" t="s">
        <v>240</v>
      </c>
      <c r="C647" s="112"/>
      <c r="D647" s="157">
        <v>1.5891999999999999</v>
      </c>
      <c r="E647" s="155">
        <v>1.36</v>
      </c>
      <c r="F647" s="148">
        <f t="shared" si="10"/>
        <v>0</v>
      </c>
      <c r="G647" s="116">
        <v>30000</v>
      </c>
      <c r="H647" s="114"/>
      <c r="I647" s="80" t="s">
        <v>666</v>
      </c>
      <c r="J647" s="114"/>
      <c r="K647" s="162">
        <v>1</v>
      </c>
      <c r="L647" s="150">
        <v>0.8</v>
      </c>
      <c r="M647" s="80" t="s">
        <v>2050</v>
      </c>
    </row>
    <row r="648" spans="1:13" ht="15" customHeight="1">
      <c r="A648" s="76" t="s">
        <v>1336</v>
      </c>
      <c r="B648" s="118" t="s">
        <v>240</v>
      </c>
      <c r="C648" s="112"/>
      <c r="D648" s="157">
        <v>1.8013999999999999</v>
      </c>
      <c r="E648" s="155">
        <v>1.7</v>
      </c>
      <c r="F648" s="148">
        <f t="shared" si="10"/>
        <v>0</v>
      </c>
      <c r="G648" s="116">
        <v>32640.27</v>
      </c>
      <c r="H648" s="114"/>
      <c r="I648" s="80" t="s">
        <v>666</v>
      </c>
      <c r="J648" s="114"/>
      <c r="K648" s="162">
        <v>1</v>
      </c>
      <c r="L648" s="150">
        <v>0.8</v>
      </c>
      <c r="M648" s="80" t="s">
        <v>2050</v>
      </c>
    </row>
    <row r="649" spans="1:13" ht="15" customHeight="1">
      <c r="A649" s="76" t="s">
        <v>1337</v>
      </c>
      <c r="B649" s="118" t="s">
        <v>240</v>
      </c>
      <c r="C649" s="112"/>
      <c r="D649" s="157">
        <v>2.8475000000000001</v>
      </c>
      <c r="E649" s="155">
        <v>3.04</v>
      </c>
      <c r="F649" s="148">
        <f t="shared" si="10"/>
        <v>0</v>
      </c>
      <c r="G649" s="116">
        <v>84430.55</v>
      </c>
      <c r="H649" s="114"/>
      <c r="I649" s="80" t="s">
        <v>666</v>
      </c>
      <c r="J649" s="114"/>
      <c r="K649" s="162">
        <v>1</v>
      </c>
      <c r="L649" s="150">
        <v>0.8</v>
      </c>
      <c r="M649" s="80" t="s">
        <v>2050</v>
      </c>
    </row>
    <row r="650" spans="1:13" ht="15" customHeight="1">
      <c r="A650" s="76" t="s">
        <v>1338</v>
      </c>
      <c r="B650" s="118" t="s">
        <v>240</v>
      </c>
      <c r="C650" s="112"/>
      <c r="D650" s="157">
        <v>4.3868</v>
      </c>
      <c r="E650" s="155">
        <v>8.18</v>
      </c>
      <c r="F650" s="148">
        <f t="shared" si="10"/>
        <v>0</v>
      </c>
      <c r="G650" s="116">
        <v>97562.02</v>
      </c>
      <c r="H650" s="114"/>
      <c r="I650" s="80" t="s">
        <v>666</v>
      </c>
      <c r="J650" s="114"/>
      <c r="K650" s="162">
        <v>1</v>
      </c>
      <c r="L650" s="150">
        <v>0.8</v>
      </c>
      <c r="M650" s="80" t="s">
        <v>2050</v>
      </c>
    </row>
    <row r="651" spans="1:13" s="74" customFormat="1" ht="15" customHeight="1">
      <c r="A651" s="76" t="s">
        <v>1339</v>
      </c>
      <c r="B651" s="118" t="s">
        <v>241</v>
      </c>
      <c r="C651" s="112"/>
      <c r="D651" s="157">
        <v>2.5884999999999998</v>
      </c>
      <c r="E651" s="155">
        <v>1.71</v>
      </c>
      <c r="F651" s="148">
        <f t="shared" si="10"/>
        <v>0</v>
      </c>
      <c r="G651" s="116">
        <v>54634.65</v>
      </c>
      <c r="H651" s="114"/>
      <c r="I651" s="80" t="s">
        <v>666</v>
      </c>
      <c r="J651" s="114"/>
      <c r="K651" s="162">
        <v>1</v>
      </c>
      <c r="L651" s="150">
        <v>0.8</v>
      </c>
      <c r="M651" s="80" t="s">
        <v>2050</v>
      </c>
    </row>
    <row r="652" spans="1:13" ht="15" customHeight="1">
      <c r="A652" s="76" t="s">
        <v>1340</v>
      </c>
      <c r="B652" s="118" t="s">
        <v>241</v>
      </c>
      <c r="C652" s="112"/>
      <c r="D652" s="157">
        <v>2.9253</v>
      </c>
      <c r="E652" s="155">
        <v>2.95</v>
      </c>
      <c r="F652" s="148">
        <f t="shared" si="10"/>
        <v>0</v>
      </c>
      <c r="G652" s="116">
        <v>59615.06</v>
      </c>
      <c r="H652" s="114"/>
      <c r="I652" s="80" t="s">
        <v>666</v>
      </c>
      <c r="J652" s="114"/>
      <c r="K652" s="162">
        <v>1</v>
      </c>
      <c r="L652" s="150">
        <v>0.8</v>
      </c>
      <c r="M652" s="80" t="s">
        <v>2050</v>
      </c>
    </row>
    <row r="653" spans="1:13" ht="15" customHeight="1">
      <c r="A653" s="76" t="s">
        <v>1341</v>
      </c>
      <c r="B653" s="118" t="s">
        <v>241</v>
      </c>
      <c r="C653" s="112"/>
      <c r="D653" s="157">
        <v>3.3256000000000001</v>
      </c>
      <c r="E653" s="155">
        <v>5.05</v>
      </c>
      <c r="F653" s="148">
        <f t="shared" si="10"/>
        <v>0</v>
      </c>
      <c r="G653" s="116">
        <v>66602.69</v>
      </c>
      <c r="H653" s="114"/>
      <c r="I653" s="80" t="s">
        <v>666</v>
      </c>
      <c r="J653" s="114"/>
      <c r="K653" s="162">
        <v>1</v>
      </c>
      <c r="L653" s="150">
        <v>0.8</v>
      </c>
      <c r="M653" s="80" t="s">
        <v>2050</v>
      </c>
    </row>
    <row r="654" spans="1:13" ht="15" customHeight="1">
      <c r="A654" s="76" t="s">
        <v>1342</v>
      </c>
      <c r="B654" s="118" t="s">
        <v>241</v>
      </c>
      <c r="C654" s="112"/>
      <c r="D654" s="157">
        <v>4.8514999999999997</v>
      </c>
      <c r="E654" s="155">
        <v>7.4</v>
      </c>
      <c r="F654" s="148">
        <f t="shared" si="10"/>
        <v>0</v>
      </c>
      <c r="G654" s="116">
        <v>111099.12</v>
      </c>
      <c r="H654" s="114"/>
      <c r="I654" s="80" t="s">
        <v>666</v>
      </c>
      <c r="J654" s="114"/>
      <c r="K654" s="162">
        <v>1</v>
      </c>
      <c r="L654" s="150">
        <v>0.8</v>
      </c>
      <c r="M654" s="80" t="s">
        <v>2050</v>
      </c>
    </row>
    <row r="655" spans="1:13" s="74" customFormat="1" ht="15" customHeight="1">
      <c r="A655" s="76" t="s">
        <v>1343</v>
      </c>
      <c r="B655" s="118" t="s">
        <v>242</v>
      </c>
      <c r="C655" s="112"/>
      <c r="D655" s="157">
        <v>1.7085999999999999</v>
      </c>
      <c r="E655" s="155">
        <v>1.4</v>
      </c>
      <c r="F655" s="148">
        <f t="shared" si="10"/>
        <v>0</v>
      </c>
      <c r="G655" s="116">
        <v>35856.410000000003</v>
      </c>
      <c r="H655" s="114"/>
      <c r="I655" s="80" t="s">
        <v>666</v>
      </c>
      <c r="J655" s="114"/>
      <c r="K655" s="162">
        <v>1</v>
      </c>
      <c r="L655" s="150">
        <v>0.8</v>
      </c>
      <c r="M655" s="80" t="s">
        <v>2050</v>
      </c>
    </row>
    <row r="656" spans="1:13" ht="15" customHeight="1">
      <c r="A656" s="76" t="s">
        <v>1344</v>
      </c>
      <c r="B656" s="118" t="s">
        <v>242</v>
      </c>
      <c r="C656" s="112"/>
      <c r="D656" s="157">
        <v>1.7085999999999999</v>
      </c>
      <c r="E656" s="155">
        <v>1.69</v>
      </c>
      <c r="F656" s="148">
        <f t="shared" si="10"/>
        <v>0</v>
      </c>
      <c r="G656" s="116">
        <v>35856.410000000003</v>
      </c>
      <c r="H656" s="114"/>
      <c r="I656" s="80" t="s">
        <v>666</v>
      </c>
      <c r="J656" s="114"/>
      <c r="K656" s="162">
        <v>1</v>
      </c>
      <c r="L656" s="150">
        <v>0.8</v>
      </c>
      <c r="M656" s="80" t="s">
        <v>2050</v>
      </c>
    </row>
    <row r="657" spans="1:13" ht="15" customHeight="1">
      <c r="A657" s="76" t="s">
        <v>1345</v>
      </c>
      <c r="B657" s="118" t="s">
        <v>242</v>
      </c>
      <c r="C657" s="112"/>
      <c r="D657" s="157">
        <v>2.2949999999999999</v>
      </c>
      <c r="E657" s="155">
        <v>2.2200000000000002</v>
      </c>
      <c r="F657" s="148">
        <f t="shared" si="10"/>
        <v>0</v>
      </c>
      <c r="G657" s="116">
        <v>43174.9</v>
      </c>
      <c r="H657" s="114"/>
      <c r="I657" s="80" t="s">
        <v>666</v>
      </c>
      <c r="J657" s="114"/>
      <c r="K657" s="162">
        <v>1</v>
      </c>
      <c r="L657" s="150">
        <v>0.8</v>
      </c>
      <c r="M657" s="80" t="s">
        <v>2050</v>
      </c>
    </row>
    <row r="658" spans="1:13" ht="15" customHeight="1">
      <c r="A658" s="76" t="s">
        <v>1346</v>
      </c>
      <c r="B658" s="118" t="s">
        <v>242</v>
      </c>
      <c r="C658" s="112"/>
      <c r="D658" s="157">
        <v>3.8803999999999998</v>
      </c>
      <c r="E658" s="155">
        <v>7.04</v>
      </c>
      <c r="F658" s="148">
        <f t="shared" si="10"/>
        <v>0</v>
      </c>
      <c r="G658" s="116">
        <v>86352.62</v>
      </c>
      <c r="H658" s="114"/>
      <c r="I658" s="80" t="s">
        <v>666</v>
      </c>
      <c r="J658" s="114"/>
      <c r="K658" s="162">
        <v>1</v>
      </c>
      <c r="L658" s="150">
        <v>0.8</v>
      </c>
      <c r="M658" s="80" t="s">
        <v>2050</v>
      </c>
    </row>
    <row r="659" spans="1:13" s="74" customFormat="1" ht="15" customHeight="1">
      <c r="A659" s="76" t="s">
        <v>1347</v>
      </c>
      <c r="B659" s="118" t="s">
        <v>98</v>
      </c>
      <c r="C659" s="112"/>
      <c r="D659" s="157">
        <v>0.97150000000000003</v>
      </c>
      <c r="E659" s="155">
        <v>1.65</v>
      </c>
      <c r="F659" s="148">
        <f t="shared" si="10"/>
        <v>0</v>
      </c>
      <c r="G659" s="116">
        <v>30000</v>
      </c>
      <c r="H659" s="114"/>
      <c r="I659" s="80" t="s">
        <v>666</v>
      </c>
      <c r="J659" s="114"/>
      <c r="K659" s="162">
        <v>1</v>
      </c>
      <c r="L659" s="150">
        <v>0.8</v>
      </c>
      <c r="M659" s="80" t="s">
        <v>2050</v>
      </c>
    </row>
    <row r="660" spans="1:13" ht="15" customHeight="1">
      <c r="A660" s="76" t="s">
        <v>1348</v>
      </c>
      <c r="B660" s="118" t="s">
        <v>98</v>
      </c>
      <c r="C660" s="112"/>
      <c r="D660" s="157">
        <v>1.0933999999999999</v>
      </c>
      <c r="E660" s="155">
        <v>2.56</v>
      </c>
      <c r="F660" s="148">
        <f t="shared" si="10"/>
        <v>0</v>
      </c>
      <c r="G660" s="116">
        <v>30000</v>
      </c>
      <c r="H660" s="114"/>
      <c r="I660" s="80" t="s">
        <v>666</v>
      </c>
      <c r="J660" s="114"/>
      <c r="K660" s="162">
        <v>1</v>
      </c>
      <c r="L660" s="150">
        <v>0.8</v>
      </c>
      <c r="M660" s="80" t="s">
        <v>2050</v>
      </c>
    </row>
    <row r="661" spans="1:13" ht="15" customHeight="1">
      <c r="A661" s="76" t="s">
        <v>1349</v>
      </c>
      <c r="B661" s="118" t="s">
        <v>98</v>
      </c>
      <c r="C661" s="112"/>
      <c r="D661" s="157">
        <v>1.0933999999999999</v>
      </c>
      <c r="E661" s="155">
        <v>3.57</v>
      </c>
      <c r="F661" s="148">
        <f t="shared" si="10"/>
        <v>0</v>
      </c>
      <c r="G661" s="116">
        <v>31112.880000000001</v>
      </c>
      <c r="H661" s="114"/>
      <c r="I661" s="80" t="s">
        <v>666</v>
      </c>
      <c r="J661" s="114"/>
      <c r="K661" s="162">
        <v>1</v>
      </c>
      <c r="L661" s="150">
        <v>0.8</v>
      </c>
      <c r="M661" s="80" t="s">
        <v>2050</v>
      </c>
    </row>
    <row r="662" spans="1:13" ht="15" customHeight="1">
      <c r="A662" s="76" t="s">
        <v>1350</v>
      </c>
      <c r="B662" s="118" t="s">
        <v>98</v>
      </c>
      <c r="C662" s="112"/>
      <c r="D662" s="157">
        <v>1.6639999999999999</v>
      </c>
      <c r="E662" s="155">
        <v>5.33</v>
      </c>
      <c r="F662" s="148">
        <f t="shared" si="10"/>
        <v>0</v>
      </c>
      <c r="G662" s="116">
        <v>37298.21</v>
      </c>
      <c r="H662" s="114"/>
      <c r="I662" s="80" t="s">
        <v>666</v>
      </c>
      <c r="J662" s="114"/>
      <c r="K662" s="162">
        <v>1</v>
      </c>
      <c r="L662" s="150">
        <v>0.8</v>
      </c>
      <c r="M662" s="80" t="s">
        <v>2050</v>
      </c>
    </row>
    <row r="663" spans="1:13" s="74" customFormat="1" ht="15" customHeight="1">
      <c r="A663" s="76" t="s">
        <v>1351</v>
      </c>
      <c r="B663" s="118" t="s">
        <v>99</v>
      </c>
      <c r="C663" s="112"/>
      <c r="D663" s="157">
        <v>0.60289999999999999</v>
      </c>
      <c r="E663" s="155">
        <v>2.46</v>
      </c>
      <c r="F663" s="148">
        <f t="shared" si="10"/>
        <v>0</v>
      </c>
      <c r="G663" s="116">
        <v>30000</v>
      </c>
      <c r="H663" s="114"/>
      <c r="I663" s="80" t="s">
        <v>666</v>
      </c>
      <c r="J663" s="114"/>
      <c r="K663" s="162">
        <v>1</v>
      </c>
      <c r="L663" s="150">
        <v>0.8</v>
      </c>
      <c r="M663" s="80" t="s">
        <v>2050</v>
      </c>
    </row>
    <row r="664" spans="1:13" ht="15" customHeight="1">
      <c r="A664" s="76" t="s">
        <v>1352</v>
      </c>
      <c r="B664" s="118" t="s">
        <v>99</v>
      </c>
      <c r="C664" s="112"/>
      <c r="D664" s="157">
        <v>0.86609999999999998</v>
      </c>
      <c r="E664" s="155">
        <v>2.94</v>
      </c>
      <c r="F664" s="148">
        <f t="shared" si="10"/>
        <v>0</v>
      </c>
      <c r="G664" s="116">
        <v>30000</v>
      </c>
      <c r="H664" s="114"/>
      <c r="I664" s="80" t="s">
        <v>666</v>
      </c>
      <c r="J664" s="114"/>
      <c r="K664" s="162">
        <v>1</v>
      </c>
      <c r="L664" s="150">
        <v>0.8</v>
      </c>
      <c r="M664" s="80" t="s">
        <v>2050</v>
      </c>
    </row>
    <row r="665" spans="1:13" ht="15" customHeight="1">
      <c r="A665" s="76" t="s">
        <v>1353</v>
      </c>
      <c r="B665" s="118" t="s">
        <v>99</v>
      </c>
      <c r="C665" s="112"/>
      <c r="D665" s="157">
        <v>0.97389999999999999</v>
      </c>
      <c r="E665" s="155">
        <v>3.47</v>
      </c>
      <c r="F665" s="148">
        <f t="shared" si="10"/>
        <v>0</v>
      </c>
      <c r="G665" s="116">
        <v>30000</v>
      </c>
      <c r="H665" s="114"/>
      <c r="I665" s="80" t="s">
        <v>666</v>
      </c>
      <c r="J665" s="114"/>
      <c r="K665" s="162">
        <v>1</v>
      </c>
      <c r="L665" s="150">
        <v>0.8</v>
      </c>
      <c r="M665" s="80" t="s">
        <v>2050</v>
      </c>
    </row>
    <row r="666" spans="1:13" ht="15" customHeight="1">
      <c r="A666" s="76" t="s">
        <v>1354</v>
      </c>
      <c r="B666" s="118" t="s">
        <v>99</v>
      </c>
      <c r="C666" s="112"/>
      <c r="D666" s="157">
        <v>1.7170000000000001</v>
      </c>
      <c r="E666" s="155">
        <v>3.47</v>
      </c>
      <c r="F666" s="148">
        <f t="shared" si="10"/>
        <v>0</v>
      </c>
      <c r="G666" s="116">
        <v>30000</v>
      </c>
      <c r="H666" s="114"/>
      <c r="I666" s="80" t="s">
        <v>666</v>
      </c>
      <c r="J666" s="114"/>
      <c r="K666" s="162">
        <v>1</v>
      </c>
      <c r="L666" s="150">
        <v>0.8</v>
      </c>
      <c r="M666" s="80" t="s">
        <v>2050</v>
      </c>
    </row>
    <row r="667" spans="1:13" s="74" customFormat="1" ht="15" customHeight="1">
      <c r="A667" s="76" t="s">
        <v>1355</v>
      </c>
      <c r="B667" s="118" t="s">
        <v>243</v>
      </c>
      <c r="C667" s="112"/>
      <c r="D667" s="157">
        <v>0.87380000000000002</v>
      </c>
      <c r="E667" s="155">
        <v>1.85</v>
      </c>
      <c r="F667" s="148">
        <f t="shared" si="10"/>
        <v>0</v>
      </c>
      <c r="G667" s="116">
        <v>30000</v>
      </c>
      <c r="H667" s="114"/>
      <c r="I667" s="80" t="s">
        <v>666</v>
      </c>
      <c r="J667" s="114"/>
      <c r="K667" s="162">
        <v>1</v>
      </c>
      <c r="L667" s="150">
        <v>0.8</v>
      </c>
      <c r="M667" s="80" t="s">
        <v>2050</v>
      </c>
    </row>
    <row r="668" spans="1:13" ht="15" customHeight="1">
      <c r="A668" s="76" t="s">
        <v>1356</v>
      </c>
      <c r="B668" s="118" t="s">
        <v>243</v>
      </c>
      <c r="C668" s="112"/>
      <c r="D668" s="157">
        <v>0.95450000000000002</v>
      </c>
      <c r="E668" s="155">
        <v>2.5499999999999998</v>
      </c>
      <c r="F668" s="148">
        <f t="shared" si="10"/>
        <v>0</v>
      </c>
      <c r="G668" s="116">
        <v>33657.589999999997</v>
      </c>
      <c r="H668" s="114"/>
      <c r="I668" s="80" t="s">
        <v>666</v>
      </c>
      <c r="J668" s="114"/>
      <c r="K668" s="162">
        <v>1</v>
      </c>
      <c r="L668" s="150">
        <v>0.8</v>
      </c>
      <c r="M668" s="80" t="s">
        <v>2050</v>
      </c>
    </row>
    <row r="669" spans="1:13" ht="15" customHeight="1">
      <c r="A669" s="76" t="s">
        <v>1357</v>
      </c>
      <c r="B669" s="118" t="s">
        <v>243</v>
      </c>
      <c r="C669" s="112"/>
      <c r="D669" s="157">
        <v>1.2459</v>
      </c>
      <c r="E669" s="155">
        <v>3.88</v>
      </c>
      <c r="F669" s="148">
        <f t="shared" si="10"/>
        <v>0</v>
      </c>
      <c r="G669" s="116">
        <v>33657.589999999997</v>
      </c>
      <c r="H669" s="114"/>
      <c r="I669" s="80" t="s">
        <v>666</v>
      </c>
      <c r="J669" s="114"/>
      <c r="K669" s="162">
        <v>1</v>
      </c>
      <c r="L669" s="150">
        <v>0.8</v>
      </c>
      <c r="M669" s="80" t="s">
        <v>2050</v>
      </c>
    </row>
    <row r="670" spans="1:13" ht="15" customHeight="1">
      <c r="A670" s="76" t="s">
        <v>1358</v>
      </c>
      <c r="B670" s="118" t="s">
        <v>243</v>
      </c>
      <c r="C670" s="112"/>
      <c r="D670" s="157">
        <v>2.2564000000000002</v>
      </c>
      <c r="E670" s="155">
        <v>7.65</v>
      </c>
      <c r="F670" s="148">
        <f t="shared" si="10"/>
        <v>0</v>
      </c>
      <c r="G670" s="116">
        <v>50409.75</v>
      </c>
      <c r="H670" s="114"/>
      <c r="I670" s="80" t="s">
        <v>666</v>
      </c>
      <c r="J670" s="114"/>
      <c r="K670" s="162">
        <v>1</v>
      </c>
      <c r="L670" s="150">
        <v>0.8</v>
      </c>
      <c r="M670" s="80" t="s">
        <v>2050</v>
      </c>
    </row>
    <row r="671" spans="1:13" s="74" customFormat="1" ht="15" customHeight="1">
      <c r="A671" s="76" t="s">
        <v>1359</v>
      </c>
      <c r="B671" s="118" t="s">
        <v>244</v>
      </c>
      <c r="C671" s="112"/>
      <c r="D671" s="157">
        <v>1.1107</v>
      </c>
      <c r="E671" s="155">
        <v>2.71</v>
      </c>
      <c r="F671" s="148">
        <f t="shared" si="10"/>
        <v>0</v>
      </c>
      <c r="G671" s="116">
        <v>30000</v>
      </c>
      <c r="H671" s="114"/>
      <c r="I671" s="80" t="s">
        <v>656</v>
      </c>
      <c r="J671" s="114"/>
      <c r="K671" s="162">
        <v>1</v>
      </c>
      <c r="L671" s="150">
        <v>0.8</v>
      </c>
      <c r="M671" s="80" t="s">
        <v>2050</v>
      </c>
    </row>
    <row r="672" spans="1:13" ht="15" customHeight="1">
      <c r="A672" s="76" t="s">
        <v>1360</v>
      </c>
      <c r="B672" s="118" t="s">
        <v>244</v>
      </c>
      <c r="C672" s="112"/>
      <c r="D672" s="157">
        <v>1.2789999999999999</v>
      </c>
      <c r="E672" s="155">
        <v>3.53</v>
      </c>
      <c r="F672" s="148">
        <f t="shared" si="10"/>
        <v>0</v>
      </c>
      <c r="G672" s="116">
        <v>33032.07</v>
      </c>
      <c r="H672" s="114"/>
      <c r="I672" s="80" t="s">
        <v>656</v>
      </c>
      <c r="J672" s="114"/>
      <c r="K672" s="162">
        <v>1</v>
      </c>
      <c r="L672" s="150">
        <v>0.8</v>
      </c>
      <c r="M672" s="80" t="s">
        <v>2050</v>
      </c>
    </row>
    <row r="673" spans="1:13" ht="15" customHeight="1">
      <c r="A673" s="76" t="s">
        <v>1361</v>
      </c>
      <c r="B673" s="118" t="s">
        <v>244</v>
      </c>
      <c r="C673" s="112"/>
      <c r="D673" s="157">
        <v>2.0209999999999999</v>
      </c>
      <c r="E673" s="155">
        <v>7.23</v>
      </c>
      <c r="F673" s="148">
        <f t="shared" si="10"/>
        <v>0</v>
      </c>
      <c r="G673" s="116">
        <v>52448.29</v>
      </c>
      <c r="H673" s="114"/>
      <c r="I673" s="80" t="s">
        <v>656</v>
      </c>
      <c r="J673" s="114"/>
      <c r="K673" s="162">
        <v>1</v>
      </c>
      <c r="L673" s="150">
        <v>0.8</v>
      </c>
      <c r="M673" s="80" t="s">
        <v>2050</v>
      </c>
    </row>
    <row r="674" spans="1:13" ht="15" customHeight="1">
      <c r="A674" s="76" t="s">
        <v>1362</v>
      </c>
      <c r="B674" s="118" t="s">
        <v>244</v>
      </c>
      <c r="C674" s="112"/>
      <c r="D674" s="157">
        <v>2.7239</v>
      </c>
      <c r="E674" s="155">
        <v>9.2799999999999994</v>
      </c>
      <c r="F674" s="148">
        <f t="shared" si="10"/>
        <v>0</v>
      </c>
      <c r="G674" s="116">
        <v>60756.9</v>
      </c>
      <c r="H674" s="114"/>
      <c r="I674" s="80" t="s">
        <v>656</v>
      </c>
      <c r="J674" s="114"/>
      <c r="K674" s="162">
        <v>1</v>
      </c>
      <c r="L674" s="150">
        <v>0.8</v>
      </c>
      <c r="M674" s="80" t="s">
        <v>2050</v>
      </c>
    </row>
    <row r="675" spans="1:13" s="74" customFormat="1" ht="15" customHeight="1">
      <c r="A675" s="76" t="s">
        <v>1363</v>
      </c>
      <c r="B675" s="118" t="s">
        <v>245</v>
      </c>
      <c r="C675" s="112"/>
      <c r="D675" s="157">
        <v>0.61570000000000003</v>
      </c>
      <c r="E675" s="155">
        <v>2.5499999999999998</v>
      </c>
      <c r="F675" s="148">
        <f t="shared" ref="F675:F738" si="11">IF(I675="Mental Health and Substance Abuse",ROUND(E675,0),0)</f>
        <v>0</v>
      </c>
      <c r="G675" s="116">
        <v>30000</v>
      </c>
      <c r="H675" s="114"/>
      <c r="I675" s="80" t="s">
        <v>2111</v>
      </c>
      <c r="J675" s="114"/>
      <c r="K675" s="80">
        <v>1.31</v>
      </c>
      <c r="L675" s="150">
        <v>0.8</v>
      </c>
      <c r="M675" s="80" t="s">
        <v>2050</v>
      </c>
    </row>
    <row r="676" spans="1:13" ht="15" customHeight="1">
      <c r="A676" s="76" t="s">
        <v>1364</v>
      </c>
      <c r="B676" s="118" t="s">
        <v>245</v>
      </c>
      <c r="C676" s="112"/>
      <c r="D676" s="157">
        <v>1.0398000000000001</v>
      </c>
      <c r="E676" s="155">
        <v>4.07</v>
      </c>
      <c r="F676" s="148">
        <f t="shared" si="11"/>
        <v>0</v>
      </c>
      <c r="G676" s="116">
        <v>37885.01</v>
      </c>
      <c r="H676" s="114"/>
      <c r="I676" s="80" t="s">
        <v>2111</v>
      </c>
      <c r="J676" s="114"/>
      <c r="K676" s="80">
        <v>1.31</v>
      </c>
      <c r="L676" s="150">
        <v>0.8</v>
      </c>
      <c r="M676" s="80" t="s">
        <v>2050</v>
      </c>
    </row>
    <row r="677" spans="1:13" ht="15" customHeight="1">
      <c r="A677" s="76" t="s">
        <v>1365</v>
      </c>
      <c r="B677" s="118" t="s">
        <v>245</v>
      </c>
      <c r="C677" s="112"/>
      <c r="D677" s="157">
        <v>2.1501999999999999</v>
      </c>
      <c r="E677" s="155">
        <v>7.79</v>
      </c>
      <c r="F677" s="148">
        <f t="shared" si="11"/>
        <v>0</v>
      </c>
      <c r="G677" s="116">
        <v>71423.64</v>
      </c>
      <c r="H677" s="114"/>
      <c r="I677" s="80" t="s">
        <v>2111</v>
      </c>
      <c r="J677" s="114"/>
      <c r="K677" s="80">
        <v>1.31</v>
      </c>
      <c r="L677" s="150">
        <v>0.8</v>
      </c>
      <c r="M677" s="80" t="s">
        <v>2050</v>
      </c>
    </row>
    <row r="678" spans="1:13" ht="15" customHeight="1">
      <c r="A678" s="76" t="s">
        <v>1366</v>
      </c>
      <c r="B678" s="118" t="s">
        <v>245</v>
      </c>
      <c r="C678" s="112"/>
      <c r="D678" s="157">
        <v>2.2778</v>
      </c>
      <c r="E678" s="155">
        <v>8.32</v>
      </c>
      <c r="F678" s="148">
        <f t="shared" si="11"/>
        <v>0</v>
      </c>
      <c r="G678" s="116">
        <v>74462.789999999994</v>
      </c>
      <c r="H678" s="114"/>
      <c r="I678" s="80" t="s">
        <v>2111</v>
      </c>
      <c r="J678" s="114"/>
      <c r="K678" s="80">
        <v>1.31</v>
      </c>
      <c r="L678" s="150">
        <v>0.8</v>
      </c>
      <c r="M678" s="80" t="s">
        <v>2050</v>
      </c>
    </row>
    <row r="679" spans="1:13" s="74" customFormat="1" ht="15" customHeight="1">
      <c r="A679" s="76" t="s">
        <v>1367</v>
      </c>
      <c r="B679" s="118" t="s">
        <v>100</v>
      </c>
      <c r="C679" s="112"/>
      <c r="D679" s="157">
        <v>0.72970000000000002</v>
      </c>
      <c r="E679" s="155">
        <v>2.95</v>
      </c>
      <c r="F679" s="148">
        <f t="shared" si="11"/>
        <v>0</v>
      </c>
      <c r="G679" s="116">
        <v>30000</v>
      </c>
      <c r="H679" s="114"/>
      <c r="I679" s="80" t="s">
        <v>2111</v>
      </c>
      <c r="J679" s="114"/>
      <c r="K679" s="80">
        <v>1.31</v>
      </c>
      <c r="L679" s="150">
        <v>0.8</v>
      </c>
      <c r="M679" s="80" t="s">
        <v>2050</v>
      </c>
    </row>
    <row r="680" spans="1:13" ht="15" customHeight="1">
      <c r="A680" s="76" t="s">
        <v>1368</v>
      </c>
      <c r="B680" s="118" t="s">
        <v>100</v>
      </c>
      <c r="C680" s="112"/>
      <c r="D680" s="157">
        <v>1.1354</v>
      </c>
      <c r="E680" s="155">
        <v>4.1900000000000004</v>
      </c>
      <c r="F680" s="148">
        <f t="shared" si="11"/>
        <v>0</v>
      </c>
      <c r="G680" s="116">
        <v>32058.29</v>
      </c>
      <c r="H680" s="114"/>
      <c r="I680" s="80" t="s">
        <v>2111</v>
      </c>
      <c r="J680" s="114"/>
      <c r="K680" s="80">
        <v>1.31</v>
      </c>
      <c r="L680" s="150">
        <v>0.8</v>
      </c>
      <c r="M680" s="80" t="s">
        <v>2050</v>
      </c>
    </row>
    <row r="681" spans="1:13" ht="15" customHeight="1">
      <c r="A681" s="76" t="s">
        <v>1369</v>
      </c>
      <c r="B681" s="118" t="s">
        <v>100</v>
      </c>
      <c r="C681" s="112"/>
      <c r="D681" s="157">
        <v>1.9809000000000001</v>
      </c>
      <c r="E681" s="155">
        <v>5.33</v>
      </c>
      <c r="F681" s="148">
        <f t="shared" si="11"/>
        <v>0</v>
      </c>
      <c r="G681" s="116">
        <v>48111.08</v>
      </c>
      <c r="H681" s="114"/>
      <c r="I681" s="80" t="s">
        <v>2111</v>
      </c>
      <c r="J681" s="114"/>
      <c r="K681" s="80">
        <v>1.31</v>
      </c>
      <c r="L681" s="150">
        <v>0.8</v>
      </c>
      <c r="M681" s="80" t="s">
        <v>2050</v>
      </c>
    </row>
    <row r="682" spans="1:13" ht="15" customHeight="1">
      <c r="A682" s="76" t="s">
        <v>1370</v>
      </c>
      <c r="B682" s="118" t="s">
        <v>100</v>
      </c>
      <c r="C682" s="112"/>
      <c r="D682" s="157">
        <v>3.2999000000000001</v>
      </c>
      <c r="E682" s="155">
        <v>7.69</v>
      </c>
      <c r="F682" s="148">
        <f t="shared" si="11"/>
        <v>0</v>
      </c>
      <c r="G682" s="116">
        <v>83411.009999999995</v>
      </c>
      <c r="H682" s="114"/>
      <c r="I682" s="80" t="s">
        <v>2111</v>
      </c>
      <c r="J682" s="114"/>
      <c r="K682" s="80">
        <v>1.31</v>
      </c>
      <c r="L682" s="150">
        <v>0.8</v>
      </c>
      <c r="M682" s="80" t="s">
        <v>2050</v>
      </c>
    </row>
    <row r="683" spans="1:13" s="74" customFormat="1" ht="15" customHeight="1">
      <c r="A683" s="76" t="s">
        <v>1371</v>
      </c>
      <c r="B683" s="118" t="s">
        <v>246</v>
      </c>
      <c r="C683" s="112"/>
      <c r="D683" s="157">
        <v>0.92669999999999997</v>
      </c>
      <c r="E683" s="155">
        <v>1.97</v>
      </c>
      <c r="F683" s="148">
        <f t="shared" si="11"/>
        <v>0</v>
      </c>
      <c r="G683" s="116">
        <v>48797.24</v>
      </c>
      <c r="H683" s="114"/>
      <c r="I683" s="80" t="s">
        <v>666</v>
      </c>
      <c r="J683" s="114"/>
      <c r="K683" s="162">
        <v>1</v>
      </c>
      <c r="L683" s="150">
        <v>0.8</v>
      </c>
      <c r="M683" s="80" t="s">
        <v>2050</v>
      </c>
    </row>
    <row r="684" spans="1:13" ht="15" customHeight="1">
      <c r="A684" s="76" t="s">
        <v>1372</v>
      </c>
      <c r="B684" s="118" t="s">
        <v>246</v>
      </c>
      <c r="C684" s="112"/>
      <c r="D684" s="157">
        <v>1.1266</v>
      </c>
      <c r="E684" s="155">
        <v>2.71</v>
      </c>
      <c r="F684" s="148">
        <f t="shared" si="11"/>
        <v>0</v>
      </c>
      <c r="G684" s="116">
        <v>48797.24</v>
      </c>
      <c r="H684" s="114"/>
      <c r="I684" s="80" t="s">
        <v>666</v>
      </c>
      <c r="J684" s="114"/>
      <c r="K684" s="162">
        <v>1</v>
      </c>
      <c r="L684" s="150">
        <v>0.8</v>
      </c>
      <c r="M684" s="80" t="s">
        <v>2050</v>
      </c>
    </row>
    <row r="685" spans="1:13" ht="15" customHeight="1">
      <c r="A685" s="76" t="s">
        <v>1373</v>
      </c>
      <c r="B685" s="118" t="s">
        <v>246</v>
      </c>
      <c r="C685" s="112"/>
      <c r="D685" s="157">
        <v>1.4286000000000001</v>
      </c>
      <c r="E685" s="155">
        <v>4.8899999999999997</v>
      </c>
      <c r="F685" s="148">
        <f t="shared" si="11"/>
        <v>0</v>
      </c>
      <c r="G685" s="116">
        <v>48797.24</v>
      </c>
      <c r="H685" s="114"/>
      <c r="I685" s="80" t="s">
        <v>666</v>
      </c>
      <c r="J685" s="114"/>
      <c r="K685" s="162">
        <v>1</v>
      </c>
      <c r="L685" s="150">
        <v>0.8</v>
      </c>
      <c r="M685" s="80" t="s">
        <v>2050</v>
      </c>
    </row>
    <row r="686" spans="1:13" ht="15" customHeight="1">
      <c r="A686" s="76" t="s">
        <v>1374</v>
      </c>
      <c r="B686" s="118" t="s">
        <v>246</v>
      </c>
      <c r="C686" s="112"/>
      <c r="D686" s="157">
        <v>2.4876</v>
      </c>
      <c r="E686" s="155">
        <v>6.11</v>
      </c>
      <c r="F686" s="148">
        <f t="shared" si="11"/>
        <v>0</v>
      </c>
      <c r="G686" s="116">
        <v>61637.86</v>
      </c>
      <c r="H686" s="114"/>
      <c r="I686" s="80" t="s">
        <v>666</v>
      </c>
      <c r="J686" s="114"/>
      <c r="K686" s="162">
        <v>1</v>
      </c>
      <c r="L686" s="150">
        <v>0.8</v>
      </c>
      <c r="M686" s="80" t="s">
        <v>2050</v>
      </c>
    </row>
    <row r="687" spans="1:13" s="74" customFormat="1" ht="15" customHeight="1">
      <c r="A687" s="76" t="s">
        <v>1375</v>
      </c>
      <c r="B687" s="118" t="s">
        <v>247</v>
      </c>
      <c r="C687" s="112"/>
      <c r="D687" s="157">
        <v>0.63739999999999997</v>
      </c>
      <c r="E687" s="155">
        <v>2.4500000000000002</v>
      </c>
      <c r="F687" s="148">
        <f t="shared" si="11"/>
        <v>0</v>
      </c>
      <c r="G687" s="116">
        <v>30000</v>
      </c>
      <c r="H687" s="114"/>
      <c r="I687" s="80" t="s">
        <v>666</v>
      </c>
      <c r="J687" s="114"/>
      <c r="K687" s="162">
        <v>1</v>
      </c>
      <c r="L687" s="150">
        <v>0.8</v>
      </c>
      <c r="M687" s="80" t="s">
        <v>2050</v>
      </c>
    </row>
    <row r="688" spans="1:13" ht="15" customHeight="1">
      <c r="A688" s="76" t="s">
        <v>1376</v>
      </c>
      <c r="B688" s="118" t="s">
        <v>247</v>
      </c>
      <c r="C688" s="112"/>
      <c r="D688" s="157">
        <v>1.0801000000000001</v>
      </c>
      <c r="E688" s="155">
        <v>3.98</v>
      </c>
      <c r="F688" s="148">
        <f t="shared" si="11"/>
        <v>0</v>
      </c>
      <c r="G688" s="116">
        <v>30000</v>
      </c>
      <c r="H688" s="114"/>
      <c r="I688" s="80" t="s">
        <v>666</v>
      </c>
      <c r="J688" s="114"/>
      <c r="K688" s="162">
        <v>1</v>
      </c>
      <c r="L688" s="150">
        <v>0.8</v>
      </c>
      <c r="M688" s="80" t="s">
        <v>2050</v>
      </c>
    </row>
    <row r="689" spans="1:13" ht="15" customHeight="1">
      <c r="A689" s="76" t="s">
        <v>1377</v>
      </c>
      <c r="B689" s="118" t="s">
        <v>247</v>
      </c>
      <c r="C689" s="112"/>
      <c r="D689" s="157">
        <v>1.8214999999999999</v>
      </c>
      <c r="E689" s="155">
        <v>5.99</v>
      </c>
      <c r="F689" s="148">
        <f t="shared" si="11"/>
        <v>0</v>
      </c>
      <c r="G689" s="116">
        <v>48237.59</v>
      </c>
      <c r="H689" s="114"/>
      <c r="I689" s="80" t="s">
        <v>666</v>
      </c>
      <c r="J689" s="114"/>
      <c r="K689" s="162">
        <v>1</v>
      </c>
      <c r="L689" s="150">
        <v>0.8</v>
      </c>
      <c r="M689" s="80" t="s">
        <v>2050</v>
      </c>
    </row>
    <row r="690" spans="1:13" ht="15" customHeight="1">
      <c r="A690" s="76" t="s">
        <v>1378</v>
      </c>
      <c r="B690" s="118" t="s">
        <v>247</v>
      </c>
      <c r="C690" s="112"/>
      <c r="D690" s="157">
        <v>2.3441999999999998</v>
      </c>
      <c r="E690" s="155">
        <v>8.25</v>
      </c>
      <c r="F690" s="148">
        <f t="shared" si="11"/>
        <v>0</v>
      </c>
      <c r="G690" s="116">
        <v>52351.99</v>
      </c>
      <c r="H690" s="114"/>
      <c r="I690" s="80" t="s">
        <v>666</v>
      </c>
      <c r="J690" s="114"/>
      <c r="K690" s="162">
        <v>1</v>
      </c>
      <c r="L690" s="150">
        <v>0.8</v>
      </c>
      <c r="M690" s="80" t="s">
        <v>2050</v>
      </c>
    </row>
    <row r="691" spans="1:13" s="74" customFormat="1" ht="15" customHeight="1">
      <c r="A691" s="76" t="s">
        <v>1379</v>
      </c>
      <c r="B691" s="118" t="s">
        <v>248</v>
      </c>
      <c r="C691" s="112"/>
      <c r="D691" s="157">
        <v>0.65720000000000001</v>
      </c>
      <c r="E691" s="155">
        <v>1.87</v>
      </c>
      <c r="F691" s="148">
        <f t="shared" si="11"/>
        <v>0</v>
      </c>
      <c r="G691" s="116">
        <v>30000</v>
      </c>
      <c r="H691" s="114"/>
      <c r="I691" s="80" t="s">
        <v>2111</v>
      </c>
      <c r="J691" s="114"/>
      <c r="K691" s="80">
        <v>1.31</v>
      </c>
      <c r="L691" s="150">
        <v>0.8</v>
      </c>
      <c r="M691" s="80" t="s">
        <v>2050</v>
      </c>
    </row>
    <row r="692" spans="1:13" ht="15" customHeight="1">
      <c r="A692" s="76" t="s">
        <v>1380</v>
      </c>
      <c r="B692" s="118" t="s">
        <v>248</v>
      </c>
      <c r="C692" s="112"/>
      <c r="D692" s="157">
        <v>0.74319999999999997</v>
      </c>
      <c r="E692" s="155">
        <v>2.5099999999999998</v>
      </c>
      <c r="F692" s="148">
        <f t="shared" si="11"/>
        <v>0</v>
      </c>
      <c r="G692" s="116">
        <v>30000</v>
      </c>
      <c r="H692" s="114"/>
      <c r="I692" s="80" t="s">
        <v>2111</v>
      </c>
      <c r="J692" s="114"/>
      <c r="K692" s="80">
        <v>1.31</v>
      </c>
      <c r="L692" s="150">
        <v>0.8</v>
      </c>
      <c r="M692" s="80" t="s">
        <v>2050</v>
      </c>
    </row>
    <row r="693" spans="1:13" ht="15" customHeight="1">
      <c r="A693" s="76" t="s">
        <v>1381</v>
      </c>
      <c r="B693" s="118" t="s">
        <v>248</v>
      </c>
      <c r="C693" s="112"/>
      <c r="D693" s="157">
        <v>1.1774</v>
      </c>
      <c r="E693" s="155">
        <v>3.84</v>
      </c>
      <c r="F693" s="148">
        <f t="shared" si="11"/>
        <v>0</v>
      </c>
      <c r="G693" s="116">
        <v>35996.5</v>
      </c>
      <c r="H693" s="114"/>
      <c r="I693" s="80" t="s">
        <v>2111</v>
      </c>
      <c r="J693" s="114"/>
      <c r="K693" s="80">
        <v>1.31</v>
      </c>
      <c r="L693" s="150">
        <v>0.8</v>
      </c>
      <c r="M693" s="80" t="s">
        <v>2050</v>
      </c>
    </row>
    <row r="694" spans="1:13" ht="15" customHeight="1">
      <c r="A694" s="76" t="s">
        <v>1382</v>
      </c>
      <c r="B694" s="118" t="s">
        <v>248</v>
      </c>
      <c r="C694" s="112"/>
      <c r="D694" s="157">
        <v>2.4283000000000001</v>
      </c>
      <c r="E694" s="155">
        <v>7.23</v>
      </c>
      <c r="F694" s="148">
        <f t="shared" si="11"/>
        <v>0</v>
      </c>
      <c r="G694" s="116">
        <v>76484.73</v>
      </c>
      <c r="H694" s="114"/>
      <c r="I694" s="80" t="s">
        <v>2111</v>
      </c>
      <c r="J694" s="114"/>
      <c r="K694" s="80">
        <v>1.31</v>
      </c>
      <c r="L694" s="150">
        <v>0.8</v>
      </c>
      <c r="M694" s="80" t="s">
        <v>2050</v>
      </c>
    </row>
    <row r="695" spans="1:13" s="74" customFormat="1" ht="15" customHeight="1">
      <c r="A695" s="76" t="s">
        <v>1383</v>
      </c>
      <c r="B695" s="118" t="s">
        <v>249</v>
      </c>
      <c r="C695" s="112"/>
      <c r="D695" s="157">
        <v>1.8886000000000001</v>
      </c>
      <c r="E695" s="155">
        <v>3.35</v>
      </c>
      <c r="F695" s="148">
        <f t="shared" si="11"/>
        <v>0</v>
      </c>
      <c r="G695" s="116">
        <v>41372.31</v>
      </c>
      <c r="H695" s="114"/>
      <c r="I695" s="80" t="s">
        <v>667</v>
      </c>
      <c r="J695" s="114"/>
      <c r="K695" s="162">
        <v>1</v>
      </c>
      <c r="L695" s="150">
        <v>0.8</v>
      </c>
      <c r="M695" s="80" t="s">
        <v>2050</v>
      </c>
    </row>
    <row r="696" spans="1:13" ht="15" customHeight="1">
      <c r="A696" s="76" t="s">
        <v>1384</v>
      </c>
      <c r="B696" s="118" t="s">
        <v>249</v>
      </c>
      <c r="C696" s="112"/>
      <c r="D696" s="157">
        <v>2.3153000000000001</v>
      </c>
      <c r="E696" s="155">
        <v>4.92</v>
      </c>
      <c r="F696" s="148">
        <f t="shared" si="11"/>
        <v>0</v>
      </c>
      <c r="G696" s="116">
        <v>43499.97</v>
      </c>
      <c r="H696" s="114"/>
      <c r="I696" s="80" t="s">
        <v>667</v>
      </c>
      <c r="J696" s="114"/>
      <c r="K696" s="162">
        <v>1</v>
      </c>
      <c r="L696" s="150">
        <v>0.8</v>
      </c>
      <c r="M696" s="80" t="s">
        <v>2050</v>
      </c>
    </row>
    <row r="697" spans="1:13" ht="15" customHeight="1">
      <c r="A697" s="76" t="s">
        <v>1385</v>
      </c>
      <c r="B697" s="118" t="s">
        <v>249</v>
      </c>
      <c r="C697" s="112"/>
      <c r="D697" s="157">
        <v>3.1774</v>
      </c>
      <c r="E697" s="155">
        <v>6.57</v>
      </c>
      <c r="F697" s="148">
        <f t="shared" si="11"/>
        <v>0</v>
      </c>
      <c r="G697" s="116">
        <v>78577.97</v>
      </c>
      <c r="H697" s="114"/>
      <c r="I697" s="80" t="s">
        <v>667</v>
      </c>
      <c r="J697" s="114"/>
      <c r="K697" s="162">
        <v>1</v>
      </c>
      <c r="L697" s="150">
        <v>0.8</v>
      </c>
      <c r="M697" s="80" t="s">
        <v>2050</v>
      </c>
    </row>
    <row r="698" spans="1:13" ht="15" customHeight="1">
      <c r="A698" s="76" t="s">
        <v>1386</v>
      </c>
      <c r="B698" s="118" t="s">
        <v>249</v>
      </c>
      <c r="C698" s="112"/>
      <c r="D698" s="157">
        <v>6.1264000000000003</v>
      </c>
      <c r="E698" s="155">
        <v>17.61</v>
      </c>
      <c r="F698" s="148">
        <f t="shared" si="11"/>
        <v>0</v>
      </c>
      <c r="G698" s="116">
        <v>136065.89000000001</v>
      </c>
      <c r="H698" s="114"/>
      <c r="I698" s="80" t="s">
        <v>667</v>
      </c>
      <c r="J698" s="114"/>
      <c r="K698" s="162">
        <v>1</v>
      </c>
      <c r="L698" s="150">
        <v>0.8</v>
      </c>
      <c r="M698" s="80" t="s">
        <v>2050</v>
      </c>
    </row>
    <row r="699" spans="1:13" s="74" customFormat="1" ht="15" customHeight="1">
      <c r="A699" s="76" t="s">
        <v>1387</v>
      </c>
      <c r="B699" s="118" t="s">
        <v>101</v>
      </c>
      <c r="C699" s="112"/>
      <c r="D699" s="157">
        <v>3.0133000000000001</v>
      </c>
      <c r="E699" s="155">
        <v>2.19</v>
      </c>
      <c r="F699" s="148">
        <f t="shared" si="11"/>
        <v>0</v>
      </c>
      <c r="G699" s="116">
        <v>41392.5</v>
      </c>
      <c r="H699" s="114"/>
      <c r="I699" s="80" t="s">
        <v>652</v>
      </c>
      <c r="J699" s="114"/>
      <c r="K699" s="162">
        <v>1</v>
      </c>
      <c r="L699" s="150">
        <v>0.8</v>
      </c>
      <c r="M699" s="80" t="s">
        <v>2050</v>
      </c>
    </row>
    <row r="700" spans="1:13" ht="15" customHeight="1">
      <c r="A700" s="76" t="s">
        <v>1388</v>
      </c>
      <c r="B700" s="118" t="s">
        <v>101</v>
      </c>
      <c r="C700" s="112"/>
      <c r="D700" s="157">
        <v>3.0133000000000001</v>
      </c>
      <c r="E700" s="155">
        <v>2.19</v>
      </c>
      <c r="F700" s="148">
        <f t="shared" si="11"/>
        <v>0</v>
      </c>
      <c r="G700" s="116">
        <v>59774.92</v>
      </c>
      <c r="H700" s="114"/>
      <c r="I700" s="80" t="s">
        <v>652</v>
      </c>
      <c r="J700" s="114"/>
      <c r="K700" s="162">
        <v>1</v>
      </c>
      <c r="L700" s="150">
        <v>0.8</v>
      </c>
      <c r="M700" s="80" t="s">
        <v>2050</v>
      </c>
    </row>
    <row r="701" spans="1:13" ht="15" customHeight="1">
      <c r="A701" s="76" t="s">
        <v>1389</v>
      </c>
      <c r="B701" s="118" t="s">
        <v>101</v>
      </c>
      <c r="C701" s="112"/>
      <c r="D701" s="157">
        <v>3.0133000000000001</v>
      </c>
      <c r="E701" s="155">
        <v>2.19</v>
      </c>
      <c r="F701" s="148">
        <f t="shared" si="11"/>
        <v>0</v>
      </c>
      <c r="G701" s="116">
        <v>59774.92</v>
      </c>
      <c r="H701" s="114"/>
      <c r="I701" s="80" t="s">
        <v>652</v>
      </c>
      <c r="J701" s="114"/>
      <c r="K701" s="162">
        <v>1</v>
      </c>
      <c r="L701" s="150">
        <v>0.8</v>
      </c>
      <c r="M701" s="80" t="s">
        <v>2050</v>
      </c>
    </row>
    <row r="702" spans="1:13" ht="15" customHeight="1">
      <c r="A702" s="76" t="s">
        <v>1390</v>
      </c>
      <c r="B702" s="118" t="s">
        <v>101</v>
      </c>
      <c r="C702" s="112"/>
      <c r="D702" s="157">
        <v>3.0133000000000001</v>
      </c>
      <c r="E702" s="155">
        <v>6.83</v>
      </c>
      <c r="F702" s="148">
        <f t="shared" si="11"/>
        <v>0</v>
      </c>
      <c r="G702" s="116">
        <v>88521.16</v>
      </c>
      <c r="H702" s="114"/>
      <c r="I702" s="80" t="s">
        <v>652</v>
      </c>
      <c r="J702" s="114"/>
      <c r="K702" s="162">
        <v>1</v>
      </c>
      <c r="L702" s="150">
        <v>0.8</v>
      </c>
      <c r="M702" s="80" t="s">
        <v>2050</v>
      </c>
    </row>
    <row r="703" spans="1:13" s="74" customFormat="1" ht="15" customHeight="1">
      <c r="A703" s="76" t="s">
        <v>1391</v>
      </c>
      <c r="B703" s="118" t="s">
        <v>102</v>
      </c>
      <c r="C703" s="112"/>
      <c r="D703" s="157">
        <v>1.4728000000000001</v>
      </c>
      <c r="E703" s="155">
        <v>1.88</v>
      </c>
      <c r="F703" s="148">
        <f t="shared" si="11"/>
        <v>0</v>
      </c>
      <c r="G703" s="116">
        <v>30724.37</v>
      </c>
      <c r="H703" s="114"/>
      <c r="I703" s="80" t="s">
        <v>652</v>
      </c>
      <c r="J703" s="114"/>
      <c r="K703" s="162">
        <v>1</v>
      </c>
      <c r="L703" s="150">
        <v>0.8</v>
      </c>
      <c r="M703" s="80" t="s">
        <v>2050</v>
      </c>
    </row>
    <row r="704" spans="1:13" ht="15" customHeight="1">
      <c r="A704" s="76" t="s">
        <v>1392</v>
      </c>
      <c r="B704" s="118" t="s">
        <v>102</v>
      </c>
      <c r="C704" s="112"/>
      <c r="D704" s="157">
        <v>2.8445999999999998</v>
      </c>
      <c r="E704" s="155">
        <v>2.72</v>
      </c>
      <c r="F704" s="148">
        <f t="shared" si="11"/>
        <v>0</v>
      </c>
      <c r="G704" s="116">
        <v>51902.43</v>
      </c>
      <c r="H704" s="114"/>
      <c r="I704" s="80" t="s">
        <v>652</v>
      </c>
      <c r="J704" s="114"/>
      <c r="K704" s="162">
        <v>1</v>
      </c>
      <c r="L704" s="150">
        <v>0.8</v>
      </c>
      <c r="M704" s="80" t="s">
        <v>2050</v>
      </c>
    </row>
    <row r="705" spans="1:13" ht="15" customHeight="1">
      <c r="A705" s="76" t="s">
        <v>1393</v>
      </c>
      <c r="B705" s="118" t="s">
        <v>102</v>
      </c>
      <c r="C705" s="112"/>
      <c r="D705" s="157">
        <v>3.7094</v>
      </c>
      <c r="E705" s="155">
        <v>3.39</v>
      </c>
      <c r="F705" s="148">
        <f t="shared" si="11"/>
        <v>0</v>
      </c>
      <c r="G705" s="116">
        <v>66958.69</v>
      </c>
      <c r="H705" s="114"/>
      <c r="I705" s="80" t="s">
        <v>652</v>
      </c>
      <c r="J705" s="114"/>
      <c r="K705" s="162">
        <v>1</v>
      </c>
      <c r="L705" s="150">
        <v>0.8</v>
      </c>
      <c r="M705" s="80" t="s">
        <v>2050</v>
      </c>
    </row>
    <row r="706" spans="1:13" ht="15" customHeight="1">
      <c r="A706" s="76" t="s">
        <v>1394</v>
      </c>
      <c r="B706" s="118" t="s">
        <v>102</v>
      </c>
      <c r="C706" s="112"/>
      <c r="D706" s="157">
        <v>4.0639000000000003</v>
      </c>
      <c r="E706" s="155">
        <v>10.98</v>
      </c>
      <c r="F706" s="148">
        <f t="shared" si="11"/>
        <v>0</v>
      </c>
      <c r="G706" s="116">
        <v>90414.7</v>
      </c>
      <c r="H706" s="114"/>
      <c r="I706" s="80" t="s">
        <v>652</v>
      </c>
      <c r="J706" s="114"/>
      <c r="K706" s="162">
        <v>1</v>
      </c>
      <c r="L706" s="150">
        <v>0.8</v>
      </c>
      <c r="M706" s="80" t="s">
        <v>2050</v>
      </c>
    </row>
    <row r="707" spans="1:13" s="74" customFormat="1" ht="15" customHeight="1">
      <c r="A707" s="76" t="s">
        <v>1395</v>
      </c>
      <c r="B707" s="118" t="s">
        <v>250</v>
      </c>
      <c r="C707" s="112"/>
      <c r="D707" s="157">
        <v>0.71989999999999998</v>
      </c>
      <c r="E707" s="155">
        <v>2.83</v>
      </c>
      <c r="F707" s="148">
        <f t="shared" si="11"/>
        <v>0</v>
      </c>
      <c r="G707" s="116">
        <v>30000</v>
      </c>
      <c r="H707" s="114"/>
      <c r="I707" s="80" t="s">
        <v>652</v>
      </c>
      <c r="J707" s="114"/>
      <c r="K707" s="162">
        <v>1</v>
      </c>
      <c r="L707" s="150">
        <v>0.8</v>
      </c>
      <c r="M707" s="80" t="s">
        <v>2050</v>
      </c>
    </row>
    <row r="708" spans="1:13" ht="15" customHeight="1">
      <c r="A708" s="76" t="s">
        <v>1396</v>
      </c>
      <c r="B708" s="118" t="s">
        <v>250</v>
      </c>
      <c r="C708" s="112"/>
      <c r="D708" s="157">
        <v>1.0264</v>
      </c>
      <c r="E708" s="155">
        <v>3.96</v>
      </c>
      <c r="F708" s="148">
        <f t="shared" si="11"/>
        <v>0</v>
      </c>
      <c r="G708" s="116">
        <v>30000</v>
      </c>
      <c r="H708" s="114"/>
      <c r="I708" s="80" t="s">
        <v>652</v>
      </c>
      <c r="J708" s="114"/>
      <c r="K708" s="162">
        <v>1</v>
      </c>
      <c r="L708" s="150">
        <v>0.8</v>
      </c>
      <c r="M708" s="80" t="s">
        <v>2050</v>
      </c>
    </row>
    <row r="709" spans="1:13" ht="15" customHeight="1">
      <c r="A709" s="76" t="s">
        <v>1397</v>
      </c>
      <c r="B709" s="118" t="s">
        <v>250</v>
      </c>
      <c r="C709" s="112"/>
      <c r="D709" s="157">
        <v>2.0461</v>
      </c>
      <c r="E709" s="155">
        <v>6.14</v>
      </c>
      <c r="F709" s="148">
        <f t="shared" si="11"/>
        <v>0</v>
      </c>
      <c r="G709" s="116">
        <v>56392.62</v>
      </c>
      <c r="H709" s="114"/>
      <c r="I709" s="80" t="s">
        <v>652</v>
      </c>
      <c r="J709" s="114"/>
      <c r="K709" s="162">
        <v>1</v>
      </c>
      <c r="L709" s="150">
        <v>0.8</v>
      </c>
      <c r="M709" s="80" t="s">
        <v>2050</v>
      </c>
    </row>
    <row r="710" spans="1:13" ht="15" customHeight="1">
      <c r="A710" s="76" t="s">
        <v>1398</v>
      </c>
      <c r="B710" s="118" t="s">
        <v>250</v>
      </c>
      <c r="C710" s="112"/>
      <c r="D710" s="157">
        <v>3.5287999999999999</v>
      </c>
      <c r="E710" s="155">
        <v>8.4700000000000006</v>
      </c>
      <c r="F710" s="148">
        <f t="shared" si="11"/>
        <v>0</v>
      </c>
      <c r="G710" s="116">
        <v>75772.460000000006</v>
      </c>
      <c r="H710" s="114"/>
      <c r="I710" s="80" t="s">
        <v>652</v>
      </c>
      <c r="J710" s="114"/>
      <c r="K710" s="162">
        <v>1</v>
      </c>
      <c r="L710" s="150">
        <v>0.8</v>
      </c>
      <c r="M710" s="80" t="s">
        <v>2050</v>
      </c>
    </row>
    <row r="711" spans="1:13" s="74" customFormat="1" ht="15" customHeight="1">
      <c r="A711" s="76" t="s">
        <v>1399</v>
      </c>
      <c r="B711" s="118" t="s">
        <v>103</v>
      </c>
      <c r="C711" s="112"/>
      <c r="D711" s="157">
        <v>0.66359999999999997</v>
      </c>
      <c r="E711" s="155">
        <v>2.87</v>
      </c>
      <c r="F711" s="148">
        <f t="shared" si="11"/>
        <v>0</v>
      </c>
      <c r="G711" s="116">
        <v>30000</v>
      </c>
      <c r="H711" s="114"/>
      <c r="I711" s="80" t="s">
        <v>2111</v>
      </c>
      <c r="J711" s="114"/>
      <c r="K711" s="80">
        <v>1.31</v>
      </c>
      <c r="L711" s="150">
        <v>0.8</v>
      </c>
      <c r="M711" s="80" t="s">
        <v>2050</v>
      </c>
    </row>
    <row r="712" spans="1:13" ht="15" customHeight="1">
      <c r="A712" s="76" t="s">
        <v>1400</v>
      </c>
      <c r="B712" s="118" t="s">
        <v>103</v>
      </c>
      <c r="C712" s="112"/>
      <c r="D712" s="157">
        <v>0.88729999999999998</v>
      </c>
      <c r="E712" s="155">
        <v>3.86</v>
      </c>
      <c r="F712" s="148">
        <f t="shared" si="11"/>
        <v>0</v>
      </c>
      <c r="G712" s="116">
        <v>30000</v>
      </c>
      <c r="H712" s="114"/>
      <c r="I712" s="80" t="s">
        <v>2111</v>
      </c>
      <c r="J712" s="114"/>
      <c r="K712" s="80">
        <v>1.31</v>
      </c>
      <c r="L712" s="150">
        <v>0.8</v>
      </c>
      <c r="M712" s="80" t="s">
        <v>2050</v>
      </c>
    </row>
    <row r="713" spans="1:13" ht="15" customHeight="1">
      <c r="A713" s="76" t="s">
        <v>1401</v>
      </c>
      <c r="B713" s="118" t="s">
        <v>103</v>
      </c>
      <c r="C713" s="112"/>
      <c r="D713" s="157">
        <v>1.17</v>
      </c>
      <c r="E713" s="155">
        <v>4.2699999999999996</v>
      </c>
      <c r="F713" s="148">
        <f t="shared" si="11"/>
        <v>0</v>
      </c>
      <c r="G713" s="116">
        <v>30268.12</v>
      </c>
      <c r="H713" s="114"/>
      <c r="I713" s="80" t="s">
        <v>2111</v>
      </c>
      <c r="J713" s="114"/>
      <c r="K713" s="80">
        <v>1.31</v>
      </c>
      <c r="L713" s="150">
        <v>0.8</v>
      </c>
      <c r="M713" s="80" t="s">
        <v>2050</v>
      </c>
    </row>
    <row r="714" spans="1:13" ht="15" customHeight="1">
      <c r="A714" s="76" t="s">
        <v>1402</v>
      </c>
      <c r="B714" s="118" t="s">
        <v>103</v>
      </c>
      <c r="C714" s="112"/>
      <c r="D714" s="157">
        <v>2.0223</v>
      </c>
      <c r="E714" s="155">
        <v>6.67</v>
      </c>
      <c r="F714" s="148">
        <f t="shared" si="11"/>
        <v>0</v>
      </c>
      <c r="G714" s="116">
        <v>50798.27</v>
      </c>
      <c r="H714" s="114"/>
      <c r="I714" s="80" t="s">
        <v>2111</v>
      </c>
      <c r="J714" s="114"/>
      <c r="K714" s="80">
        <v>1.31</v>
      </c>
      <c r="L714" s="150">
        <v>0.8</v>
      </c>
      <c r="M714" s="80" t="s">
        <v>2050</v>
      </c>
    </row>
    <row r="715" spans="1:13" s="74" customFormat="1" ht="15" customHeight="1">
      <c r="A715" s="76" t="s">
        <v>1403</v>
      </c>
      <c r="B715" s="118" t="s">
        <v>104</v>
      </c>
      <c r="C715" s="112"/>
      <c r="D715" s="157">
        <v>0.46850000000000003</v>
      </c>
      <c r="E715" s="155">
        <v>2.29</v>
      </c>
      <c r="F715" s="148">
        <f t="shared" si="11"/>
        <v>0</v>
      </c>
      <c r="G715" s="116">
        <v>30000</v>
      </c>
      <c r="H715" s="114"/>
      <c r="I715" s="80" t="s">
        <v>668</v>
      </c>
      <c r="J715" s="114"/>
      <c r="K715" s="162">
        <v>1</v>
      </c>
      <c r="L715" s="150">
        <v>0.8</v>
      </c>
      <c r="M715" s="80" t="s">
        <v>2050</v>
      </c>
    </row>
    <row r="716" spans="1:13" ht="15" customHeight="1">
      <c r="A716" s="76" t="s">
        <v>1404</v>
      </c>
      <c r="B716" s="118" t="s">
        <v>104</v>
      </c>
      <c r="C716" s="112"/>
      <c r="D716" s="157">
        <v>0.97460000000000002</v>
      </c>
      <c r="E716" s="155">
        <v>3.58</v>
      </c>
      <c r="F716" s="148">
        <f t="shared" si="11"/>
        <v>0</v>
      </c>
      <c r="G716" s="116">
        <v>30000</v>
      </c>
      <c r="H716" s="114"/>
      <c r="I716" s="80" t="s">
        <v>668</v>
      </c>
      <c r="J716" s="114"/>
      <c r="K716" s="162">
        <v>1</v>
      </c>
      <c r="L716" s="150">
        <v>0.8</v>
      </c>
      <c r="M716" s="80" t="s">
        <v>2050</v>
      </c>
    </row>
    <row r="717" spans="1:13" ht="15" customHeight="1">
      <c r="A717" s="76" t="s">
        <v>1405</v>
      </c>
      <c r="B717" s="118" t="s">
        <v>104</v>
      </c>
      <c r="C717" s="112"/>
      <c r="D717" s="157">
        <v>1.6765000000000001</v>
      </c>
      <c r="E717" s="155">
        <v>6.18</v>
      </c>
      <c r="F717" s="148">
        <f t="shared" si="11"/>
        <v>0</v>
      </c>
      <c r="G717" s="116">
        <v>44924.59</v>
      </c>
      <c r="H717" s="114"/>
      <c r="I717" s="80" t="s">
        <v>668</v>
      </c>
      <c r="J717" s="114"/>
      <c r="K717" s="162">
        <v>1</v>
      </c>
      <c r="L717" s="150">
        <v>0.8</v>
      </c>
      <c r="M717" s="80" t="s">
        <v>2050</v>
      </c>
    </row>
    <row r="718" spans="1:13" ht="15" customHeight="1">
      <c r="A718" s="76" t="s">
        <v>1406</v>
      </c>
      <c r="B718" s="118" t="s">
        <v>104</v>
      </c>
      <c r="C718" s="112"/>
      <c r="D718" s="157">
        <v>2.7795000000000001</v>
      </c>
      <c r="E718" s="155">
        <v>9.26</v>
      </c>
      <c r="F718" s="148">
        <f t="shared" si="11"/>
        <v>0</v>
      </c>
      <c r="G718" s="116">
        <v>61985.84</v>
      </c>
      <c r="H718" s="114"/>
      <c r="I718" s="80" t="s">
        <v>668</v>
      </c>
      <c r="J718" s="114"/>
      <c r="K718" s="162">
        <v>1</v>
      </c>
      <c r="L718" s="150">
        <v>0.8</v>
      </c>
      <c r="M718" s="80" t="s">
        <v>2050</v>
      </c>
    </row>
    <row r="719" spans="1:13" s="74" customFormat="1" ht="15" customHeight="1">
      <c r="A719" s="76" t="s">
        <v>1407</v>
      </c>
      <c r="B719" s="118" t="s">
        <v>105</v>
      </c>
      <c r="C719" s="112"/>
      <c r="D719" s="157">
        <v>0.68089999999999995</v>
      </c>
      <c r="E719" s="155">
        <v>2.1</v>
      </c>
      <c r="F719" s="148">
        <f t="shared" si="11"/>
        <v>0</v>
      </c>
      <c r="G719" s="116">
        <v>30000</v>
      </c>
      <c r="H719" s="114"/>
      <c r="I719" s="80" t="s">
        <v>656</v>
      </c>
      <c r="J719" s="114"/>
      <c r="K719" s="162">
        <v>1</v>
      </c>
      <c r="L719" s="150">
        <v>0.8</v>
      </c>
      <c r="M719" s="80" t="s">
        <v>2050</v>
      </c>
    </row>
    <row r="720" spans="1:13" ht="15" customHeight="1">
      <c r="A720" s="76" t="s">
        <v>1408</v>
      </c>
      <c r="B720" s="118" t="s">
        <v>105</v>
      </c>
      <c r="C720" s="112"/>
      <c r="D720" s="157">
        <v>0.89119999999999999</v>
      </c>
      <c r="E720" s="155">
        <v>2.84</v>
      </c>
      <c r="F720" s="148">
        <f t="shared" si="11"/>
        <v>0</v>
      </c>
      <c r="G720" s="116">
        <v>30000</v>
      </c>
      <c r="H720" s="114"/>
      <c r="I720" s="80" t="s">
        <v>656</v>
      </c>
      <c r="J720" s="114"/>
      <c r="K720" s="162">
        <v>1</v>
      </c>
      <c r="L720" s="150">
        <v>0.8</v>
      </c>
      <c r="M720" s="80" t="s">
        <v>2050</v>
      </c>
    </row>
    <row r="721" spans="1:13" ht="15" customHeight="1">
      <c r="A721" s="76" t="s">
        <v>1409</v>
      </c>
      <c r="B721" s="118" t="s">
        <v>105</v>
      </c>
      <c r="C721" s="112"/>
      <c r="D721" s="157">
        <v>1.5152000000000001</v>
      </c>
      <c r="E721" s="155">
        <v>4.67</v>
      </c>
      <c r="F721" s="148">
        <f t="shared" si="11"/>
        <v>0</v>
      </c>
      <c r="G721" s="116">
        <v>44220.92</v>
      </c>
      <c r="H721" s="114"/>
      <c r="I721" s="80" t="s">
        <v>656</v>
      </c>
      <c r="J721" s="114"/>
      <c r="K721" s="162">
        <v>1</v>
      </c>
      <c r="L721" s="150">
        <v>0.8</v>
      </c>
      <c r="M721" s="80" t="s">
        <v>2050</v>
      </c>
    </row>
    <row r="722" spans="1:13" ht="15" customHeight="1">
      <c r="A722" s="76" t="s">
        <v>1410</v>
      </c>
      <c r="B722" s="118" t="s">
        <v>105</v>
      </c>
      <c r="C722" s="112"/>
      <c r="D722" s="157">
        <v>2.2082999999999999</v>
      </c>
      <c r="E722" s="155">
        <v>7.27</v>
      </c>
      <c r="F722" s="148">
        <f t="shared" si="11"/>
        <v>0</v>
      </c>
      <c r="G722" s="116">
        <v>49344.1</v>
      </c>
      <c r="H722" s="114"/>
      <c r="I722" s="80" t="s">
        <v>656</v>
      </c>
      <c r="J722" s="114"/>
      <c r="K722" s="162">
        <v>1</v>
      </c>
      <c r="L722" s="150">
        <v>0.8</v>
      </c>
      <c r="M722" s="80" t="s">
        <v>2050</v>
      </c>
    </row>
    <row r="723" spans="1:13" s="74" customFormat="1" ht="15" customHeight="1">
      <c r="A723" s="76" t="s">
        <v>1411</v>
      </c>
      <c r="B723" s="118" t="s">
        <v>251</v>
      </c>
      <c r="C723" s="112"/>
      <c r="D723" s="157">
        <v>0.45400000000000001</v>
      </c>
      <c r="E723" s="155">
        <v>2.09</v>
      </c>
      <c r="F723" s="148">
        <f t="shared" si="11"/>
        <v>0</v>
      </c>
      <c r="G723" s="116">
        <v>30000</v>
      </c>
      <c r="H723" s="114"/>
      <c r="I723" s="80" t="s">
        <v>2111</v>
      </c>
      <c r="J723" s="114"/>
      <c r="K723" s="80">
        <v>1.31</v>
      </c>
      <c r="L723" s="150">
        <v>0.8</v>
      </c>
      <c r="M723" s="80" t="s">
        <v>2050</v>
      </c>
    </row>
    <row r="724" spans="1:13" ht="15" customHeight="1">
      <c r="A724" s="76" t="s">
        <v>1412</v>
      </c>
      <c r="B724" s="118" t="s">
        <v>251</v>
      </c>
      <c r="C724" s="112"/>
      <c r="D724" s="157">
        <v>0.66400000000000003</v>
      </c>
      <c r="E724" s="155">
        <v>2.85</v>
      </c>
      <c r="F724" s="148">
        <f t="shared" si="11"/>
        <v>0</v>
      </c>
      <c r="G724" s="116">
        <v>30000</v>
      </c>
      <c r="H724" s="114"/>
      <c r="I724" s="80" t="s">
        <v>2111</v>
      </c>
      <c r="J724" s="114"/>
      <c r="K724" s="80">
        <v>1.31</v>
      </c>
      <c r="L724" s="150">
        <v>0.8</v>
      </c>
      <c r="M724" s="80" t="s">
        <v>2050</v>
      </c>
    </row>
    <row r="725" spans="1:13" ht="15" customHeight="1">
      <c r="A725" s="76" t="s">
        <v>1413</v>
      </c>
      <c r="B725" s="118" t="s">
        <v>251</v>
      </c>
      <c r="C725" s="112"/>
      <c r="D725" s="157">
        <v>1.2512000000000001</v>
      </c>
      <c r="E725" s="155">
        <v>4.84</v>
      </c>
      <c r="F725" s="148">
        <f t="shared" si="11"/>
        <v>0</v>
      </c>
      <c r="G725" s="116">
        <v>34917.19</v>
      </c>
      <c r="H725" s="114"/>
      <c r="I725" s="80" t="s">
        <v>2111</v>
      </c>
      <c r="J725" s="114"/>
      <c r="K725" s="80">
        <v>1.31</v>
      </c>
      <c r="L725" s="150">
        <v>0.8</v>
      </c>
      <c r="M725" s="80" t="s">
        <v>2050</v>
      </c>
    </row>
    <row r="726" spans="1:13" ht="15" customHeight="1">
      <c r="A726" s="76" t="s">
        <v>1414</v>
      </c>
      <c r="B726" s="118" t="s">
        <v>251</v>
      </c>
      <c r="C726" s="112"/>
      <c r="D726" s="157">
        <v>1.9464999999999999</v>
      </c>
      <c r="E726" s="155">
        <v>6.85</v>
      </c>
      <c r="F726" s="148">
        <f t="shared" si="11"/>
        <v>0</v>
      </c>
      <c r="G726" s="116">
        <v>53830.03</v>
      </c>
      <c r="H726" s="114"/>
      <c r="I726" s="80" t="s">
        <v>2111</v>
      </c>
      <c r="J726" s="114"/>
      <c r="K726" s="80">
        <v>1.31</v>
      </c>
      <c r="L726" s="150">
        <v>0.8</v>
      </c>
      <c r="M726" s="80" t="s">
        <v>2050</v>
      </c>
    </row>
    <row r="727" spans="1:13" s="74" customFormat="1" ht="15" customHeight="1">
      <c r="A727" s="76" t="s">
        <v>1415</v>
      </c>
      <c r="B727" s="118" t="s">
        <v>252</v>
      </c>
      <c r="C727" s="112"/>
      <c r="D727" s="157">
        <v>0.45090000000000002</v>
      </c>
      <c r="E727" s="155">
        <v>1.68</v>
      </c>
      <c r="F727" s="148">
        <f t="shared" si="11"/>
        <v>0</v>
      </c>
      <c r="G727" s="116">
        <v>30000</v>
      </c>
      <c r="H727" s="114"/>
      <c r="I727" s="80" t="s">
        <v>652</v>
      </c>
      <c r="J727" s="114"/>
      <c r="K727" s="162">
        <v>1</v>
      </c>
      <c r="L727" s="150">
        <v>0.8</v>
      </c>
      <c r="M727" s="80" t="s">
        <v>2050</v>
      </c>
    </row>
    <row r="728" spans="1:13" ht="15" customHeight="1">
      <c r="A728" s="76" t="s">
        <v>1416</v>
      </c>
      <c r="B728" s="118" t="s">
        <v>252</v>
      </c>
      <c r="C728" s="112"/>
      <c r="D728" s="157">
        <v>0.57489999999999997</v>
      </c>
      <c r="E728" s="155">
        <v>2.0099999999999998</v>
      </c>
      <c r="F728" s="148">
        <f t="shared" si="11"/>
        <v>0</v>
      </c>
      <c r="G728" s="116">
        <v>30000</v>
      </c>
      <c r="H728" s="114"/>
      <c r="I728" s="80" t="s">
        <v>652</v>
      </c>
      <c r="J728" s="114"/>
      <c r="K728" s="162">
        <v>1</v>
      </c>
      <c r="L728" s="150">
        <v>0.8</v>
      </c>
      <c r="M728" s="80" t="s">
        <v>2050</v>
      </c>
    </row>
    <row r="729" spans="1:13" ht="15" customHeight="1">
      <c r="A729" s="76" t="s">
        <v>1417</v>
      </c>
      <c r="B729" s="118" t="s">
        <v>252</v>
      </c>
      <c r="C729" s="112"/>
      <c r="D729" s="157">
        <v>1.5139</v>
      </c>
      <c r="E729" s="155">
        <v>3.49</v>
      </c>
      <c r="F729" s="148">
        <f t="shared" si="11"/>
        <v>0</v>
      </c>
      <c r="G729" s="116">
        <v>124537</v>
      </c>
      <c r="H729" s="114"/>
      <c r="I729" s="80" t="s">
        <v>652</v>
      </c>
      <c r="J729" s="114"/>
      <c r="K729" s="162">
        <v>1</v>
      </c>
      <c r="L729" s="150">
        <v>0.8</v>
      </c>
      <c r="M729" s="80" t="s">
        <v>2050</v>
      </c>
    </row>
    <row r="730" spans="1:13" ht="15" customHeight="1">
      <c r="A730" s="76" t="s">
        <v>1418</v>
      </c>
      <c r="B730" s="118" t="s">
        <v>252</v>
      </c>
      <c r="C730" s="112"/>
      <c r="D730" s="157">
        <v>3.0019</v>
      </c>
      <c r="E730" s="155">
        <v>5.52</v>
      </c>
      <c r="F730" s="148">
        <f t="shared" si="11"/>
        <v>0</v>
      </c>
      <c r="G730" s="116">
        <v>124537</v>
      </c>
      <c r="H730" s="114"/>
      <c r="I730" s="80" t="s">
        <v>652</v>
      </c>
      <c r="J730" s="114"/>
      <c r="K730" s="162">
        <v>1</v>
      </c>
      <c r="L730" s="150">
        <v>0.8</v>
      </c>
      <c r="M730" s="80" t="s">
        <v>2050</v>
      </c>
    </row>
    <row r="731" spans="1:13" s="74" customFormat="1" ht="15" customHeight="1">
      <c r="A731" s="76" t="s">
        <v>1419</v>
      </c>
      <c r="B731" s="118" t="s">
        <v>253</v>
      </c>
      <c r="C731" s="112"/>
      <c r="D731" s="157">
        <v>0.54569999999999996</v>
      </c>
      <c r="E731" s="155">
        <v>1.77</v>
      </c>
      <c r="F731" s="148">
        <f t="shared" si="11"/>
        <v>0</v>
      </c>
      <c r="G731" s="116">
        <v>30000</v>
      </c>
      <c r="H731" s="114"/>
      <c r="I731" s="80" t="s">
        <v>668</v>
      </c>
      <c r="J731" s="114"/>
      <c r="K731" s="162">
        <v>1</v>
      </c>
      <c r="L731" s="150">
        <v>0.8</v>
      </c>
      <c r="M731" s="80" t="s">
        <v>2050</v>
      </c>
    </row>
    <row r="732" spans="1:13" ht="15" customHeight="1">
      <c r="A732" s="76" t="s">
        <v>1420</v>
      </c>
      <c r="B732" s="118" t="s">
        <v>253</v>
      </c>
      <c r="C732" s="112"/>
      <c r="D732" s="157">
        <v>0.75309999999999999</v>
      </c>
      <c r="E732" s="155">
        <v>2.66</v>
      </c>
      <c r="F732" s="148">
        <f t="shared" si="11"/>
        <v>0</v>
      </c>
      <c r="G732" s="116">
        <v>30000</v>
      </c>
      <c r="H732" s="114"/>
      <c r="I732" s="80" t="s">
        <v>668</v>
      </c>
      <c r="J732" s="114"/>
      <c r="K732" s="162">
        <v>1</v>
      </c>
      <c r="L732" s="150">
        <v>0.8</v>
      </c>
      <c r="M732" s="80" t="s">
        <v>2050</v>
      </c>
    </row>
    <row r="733" spans="1:13" ht="15" customHeight="1">
      <c r="A733" s="76" t="s">
        <v>1421</v>
      </c>
      <c r="B733" s="118" t="s">
        <v>253</v>
      </c>
      <c r="C733" s="112"/>
      <c r="D733" s="157">
        <v>1.2097</v>
      </c>
      <c r="E733" s="155">
        <v>5.24</v>
      </c>
      <c r="F733" s="148">
        <f t="shared" si="11"/>
        <v>0</v>
      </c>
      <c r="G733" s="116">
        <v>30000</v>
      </c>
      <c r="H733" s="114"/>
      <c r="I733" s="80" t="s">
        <v>668</v>
      </c>
      <c r="J733" s="114"/>
      <c r="K733" s="162">
        <v>1</v>
      </c>
      <c r="L733" s="150">
        <v>0.8</v>
      </c>
      <c r="M733" s="80" t="s">
        <v>2050</v>
      </c>
    </row>
    <row r="734" spans="1:13" ht="15" customHeight="1">
      <c r="A734" s="76" t="s">
        <v>1422</v>
      </c>
      <c r="B734" s="118" t="s">
        <v>253</v>
      </c>
      <c r="C734" s="112"/>
      <c r="D734" s="157">
        <v>2.0053000000000001</v>
      </c>
      <c r="E734" s="155">
        <v>7.79</v>
      </c>
      <c r="F734" s="148">
        <f t="shared" si="11"/>
        <v>0</v>
      </c>
      <c r="G734" s="116">
        <v>44852.32</v>
      </c>
      <c r="H734" s="114"/>
      <c r="I734" s="80" t="s">
        <v>668</v>
      </c>
      <c r="J734" s="114"/>
      <c r="K734" s="162">
        <v>1</v>
      </c>
      <c r="L734" s="150">
        <v>0.8</v>
      </c>
      <c r="M734" s="80" t="s">
        <v>2050</v>
      </c>
    </row>
    <row r="735" spans="1:13" s="74" customFormat="1" ht="15" customHeight="1">
      <c r="A735" s="76" t="s">
        <v>1423</v>
      </c>
      <c r="B735" s="118" t="s">
        <v>106</v>
      </c>
      <c r="C735" s="112"/>
      <c r="D735" s="157">
        <v>0.57369999999999999</v>
      </c>
      <c r="E735" s="155">
        <v>1.22</v>
      </c>
      <c r="F735" s="148">
        <f t="shared" si="11"/>
        <v>0</v>
      </c>
      <c r="G735" s="116">
        <v>30000</v>
      </c>
      <c r="H735" s="114"/>
      <c r="I735" s="80" t="s">
        <v>652</v>
      </c>
      <c r="J735" s="114"/>
      <c r="K735" s="162">
        <v>1</v>
      </c>
      <c r="L735" s="150">
        <v>0.8</v>
      </c>
      <c r="M735" s="80" t="s">
        <v>2050</v>
      </c>
    </row>
    <row r="736" spans="1:13" ht="15" customHeight="1">
      <c r="A736" s="76" t="s">
        <v>1424</v>
      </c>
      <c r="B736" s="118" t="s">
        <v>106</v>
      </c>
      <c r="C736" s="112"/>
      <c r="D736" s="157">
        <v>2.0663</v>
      </c>
      <c r="E736" s="155">
        <v>2.42</v>
      </c>
      <c r="F736" s="148">
        <f t="shared" si="11"/>
        <v>0</v>
      </c>
      <c r="G736" s="116">
        <v>45021.48</v>
      </c>
      <c r="H736" s="114"/>
      <c r="I736" s="80" t="s">
        <v>652</v>
      </c>
      <c r="J736" s="114"/>
      <c r="K736" s="162">
        <v>1</v>
      </c>
      <c r="L736" s="150">
        <v>0.8</v>
      </c>
      <c r="M736" s="80" t="s">
        <v>2050</v>
      </c>
    </row>
    <row r="737" spans="1:13" ht="15" customHeight="1">
      <c r="A737" s="76" t="s">
        <v>1425</v>
      </c>
      <c r="B737" s="118" t="s">
        <v>106</v>
      </c>
      <c r="C737" s="112"/>
      <c r="D737" s="157">
        <v>3.6046999999999998</v>
      </c>
      <c r="E737" s="155">
        <v>6.71</v>
      </c>
      <c r="F737" s="148">
        <f t="shared" si="11"/>
        <v>0</v>
      </c>
      <c r="G737" s="116">
        <v>80250.89</v>
      </c>
      <c r="H737" s="114"/>
      <c r="I737" s="80" t="s">
        <v>652</v>
      </c>
      <c r="J737" s="114"/>
      <c r="K737" s="162">
        <v>1</v>
      </c>
      <c r="L737" s="150">
        <v>0.8</v>
      </c>
      <c r="M737" s="80" t="s">
        <v>2050</v>
      </c>
    </row>
    <row r="738" spans="1:13" ht="15" customHeight="1">
      <c r="A738" s="76" t="s">
        <v>1426</v>
      </c>
      <c r="B738" s="118" t="s">
        <v>106</v>
      </c>
      <c r="C738" s="112"/>
      <c r="D738" s="157">
        <v>6.7786</v>
      </c>
      <c r="E738" s="155">
        <v>13.46</v>
      </c>
      <c r="F738" s="148">
        <f t="shared" si="11"/>
        <v>0</v>
      </c>
      <c r="G738" s="116">
        <v>150500.9</v>
      </c>
      <c r="H738" s="114"/>
      <c r="I738" s="80" t="s">
        <v>652</v>
      </c>
      <c r="J738" s="114"/>
      <c r="K738" s="162">
        <v>1</v>
      </c>
      <c r="L738" s="150">
        <v>0.8</v>
      </c>
      <c r="M738" s="80" t="s">
        <v>2050</v>
      </c>
    </row>
    <row r="739" spans="1:13" s="74" customFormat="1" ht="15" customHeight="1">
      <c r="A739" s="76" t="s">
        <v>1427</v>
      </c>
      <c r="B739" s="118" t="s">
        <v>107</v>
      </c>
      <c r="C739" s="112"/>
      <c r="D739" s="157">
        <v>0.64849999999999997</v>
      </c>
      <c r="E739" s="155">
        <v>1.1599999999999999</v>
      </c>
      <c r="F739" s="148">
        <f t="shared" ref="F739:F786" si="12">IF(I739="Mental Health and Substance Abuse",ROUND(E739,0),0)</f>
        <v>0</v>
      </c>
      <c r="G739" s="116">
        <v>30000</v>
      </c>
      <c r="H739" s="114"/>
      <c r="I739" s="80" t="s">
        <v>652</v>
      </c>
      <c r="J739" s="114"/>
      <c r="K739" s="162">
        <v>1</v>
      </c>
      <c r="L739" s="150">
        <v>0.8</v>
      </c>
      <c r="M739" s="80" t="s">
        <v>2050</v>
      </c>
    </row>
    <row r="740" spans="1:13" ht="15" customHeight="1">
      <c r="A740" s="76" t="s">
        <v>1428</v>
      </c>
      <c r="B740" s="118" t="s">
        <v>107</v>
      </c>
      <c r="C740" s="112"/>
      <c r="D740" s="157">
        <v>0.79359999999999997</v>
      </c>
      <c r="E740" s="155">
        <v>1.37</v>
      </c>
      <c r="F740" s="148">
        <f t="shared" si="12"/>
        <v>0</v>
      </c>
      <c r="G740" s="116">
        <v>30000</v>
      </c>
      <c r="H740" s="114"/>
      <c r="I740" s="80" t="s">
        <v>652</v>
      </c>
      <c r="J740" s="114"/>
      <c r="K740" s="162">
        <v>1</v>
      </c>
      <c r="L740" s="150">
        <v>0.8</v>
      </c>
      <c r="M740" s="80" t="s">
        <v>2050</v>
      </c>
    </row>
    <row r="741" spans="1:13" ht="15" customHeight="1">
      <c r="A741" s="76" t="s">
        <v>1429</v>
      </c>
      <c r="B741" s="118" t="s">
        <v>107</v>
      </c>
      <c r="C741" s="112"/>
      <c r="D741" s="157">
        <v>2.5676000000000001</v>
      </c>
      <c r="E741" s="155">
        <v>3.49</v>
      </c>
      <c r="F741" s="148">
        <f t="shared" si="12"/>
        <v>0</v>
      </c>
      <c r="G741" s="116">
        <v>62792.28</v>
      </c>
      <c r="H741" s="114"/>
      <c r="I741" s="80" t="s">
        <v>652</v>
      </c>
      <c r="J741" s="114"/>
      <c r="K741" s="162">
        <v>1</v>
      </c>
      <c r="L741" s="150">
        <v>0.8</v>
      </c>
      <c r="M741" s="80" t="s">
        <v>2050</v>
      </c>
    </row>
    <row r="742" spans="1:13" ht="15" customHeight="1">
      <c r="A742" s="76" t="s">
        <v>1430</v>
      </c>
      <c r="B742" s="118" t="s">
        <v>107</v>
      </c>
      <c r="C742" s="112"/>
      <c r="D742" s="157">
        <v>5.4546999999999999</v>
      </c>
      <c r="E742" s="155">
        <v>9.3000000000000007</v>
      </c>
      <c r="F742" s="148">
        <f t="shared" si="12"/>
        <v>0</v>
      </c>
      <c r="G742" s="116">
        <v>121198.31</v>
      </c>
      <c r="H742" s="114"/>
      <c r="I742" s="80" t="s">
        <v>652</v>
      </c>
      <c r="J742" s="114"/>
      <c r="K742" s="162">
        <v>1</v>
      </c>
      <c r="L742" s="150">
        <v>0.8</v>
      </c>
      <c r="M742" s="80" t="s">
        <v>2050</v>
      </c>
    </row>
    <row r="743" spans="1:13" s="74" customFormat="1" ht="15" customHeight="1">
      <c r="A743" s="76" t="s">
        <v>1431</v>
      </c>
      <c r="B743" s="118" t="s">
        <v>254</v>
      </c>
      <c r="C743" s="112"/>
      <c r="D743" s="157">
        <v>0.54149999999999998</v>
      </c>
      <c r="E743" s="155">
        <v>1.25</v>
      </c>
      <c r="F743" s="148">
        <f t="shared" si="12"/>
        <v>0</v>
      </c>
      <c r="G743" s="116">
        <v>30000</v>
      </c>
      <c r="H743" s="114"/>
      <c r="I743" s="80" t="s">
        <v>652</v>
      </c>
      <c r="J743" s="114"/>
      <c r="K743" s="162">
        <v>1</v>
      </c>
      <c r="L743" s="150">
        <v>0.8</v>
      </c>
      <c r="M743" s="80" t="s">
        <v>2050</v>
      </c>
    </row>
    <row r="744" spans="1:13" ht="15" customHeight="1">
      <c r="A744" s="76" t="s">
        <v>1432</v>
      </c>
      <c r="B744" s="118" t="s">
        <v>254</v>
      </c>
      <c r="C744" s="112"/>
      <c r="D744" s="157">
        <v>1.9318</v>
      </c>
      <c r="E744" s="155">
        <v>2.19</v>
      </c>
      <c r="F744" s="148">
        <f t="shared" si="12"/>
        <v>0</v>
      </c>
      <c r="G744" s="116">
        <v>37937.4</v>
      </c>
      <c r="H744" s="114"/>
      <c r="I744" s="80" t="s">
        <v>652</v>
      </c>
      <c r="J744" s="114"/>
      <c r="K744" s="162">
        <v>1</v>
      </c>
      <c r="L744" s="150">
        <v>0.8</v>
      </c>
      <c r="M744" s="80" t="s">
        <v>2050</v>
      </c>
    </row>
    <row r="745" spans="1:13" ht="15" customHeight="1">
      <c r="A745" s="76" t="s">
        <v>1433</v>
      </c>
      <c r="B745" s="118" t="s">
        <v>254</v>
      </c>
      <c r="C745" s="112"/>
      <c r="D745" s="157">
        <v>3.1147999999999998</v>
      </c>
      <c r="E745" s="155">
        <v>5.2</v>
      </c>
      <c r="F745" s="148">
        <f t="shared" si="12"/>
        <v>0</v>
      </c>
      <c r="G745" s="116">
        <v>63620.3</v>
      </c>
      <c r="H745" s="114"/>
      <c r="I745" s="80" t="s">
        <v>652</v>
      </c>
      <c r="J745" s="114"/>
      <c r="K745" s="162">
        <v>1</v>
      </c>
      <c r="L745" s="150">
        <v>0.8</v>
      </c>
      <c r="M745" s="80" t="s">
        <v>2050</v>
      </c>
    </row>
    <row r="746" spans="1:13" ht="15" customHeight="1">
      <c r="A746" s="76" t="s">
        <v>1434</v>
      </c>
      <c r="B746" s="118" t="s">
        <v>254</v>
      </c>
      <c r="C746" s="112"/>
      <c r="D746" s="157">
        <v>5.2651000000000003</v>
      </c>
      <c r="E746" s="155">
        <v>11.29</v>
      </c>
      <c r="F746" s="148">
        <f t="shared" si="12"/>
        <v>0</v>
      </c>
      <c r="G746" s="116">
        <v>117001.59</v>
      </c>
      <c r="H746" s="114"/>
      <c r="I746" s="80" t="s">
        <v>652</v>
      </c>
      <c r="J746" s="114"/>
      <c r="K746" s="162">
        <v>1</v>
      </c>
      <c r="L746" s="150">
        <v>0.8</v>
      </c>
      <c r="M746" s="80" t="s">
        <v>2050</v>
      </c>
    </row>
    <row r="747" spans="1:13" s="74" customFormat="1" ht="15" customHeight="1">
      <c r="A747" s="76" t="s">
        <v>1435</v>
      </c>
      <c r="B747" s="118" t="s">
        <v>255</v>
      </c>
      <c r="C747" s="112"/>
      <c r="D747" s="157">
        <v>1.8145</v>
      </c>
      <c r="E747" s="155">
        <v>3.22</v>
      </c>
      <c r="F747" s="148">
        <f t="shared" si="12"/>
        <v>0</v>
      </c>
      <c r="G747" s="116">
        <v>45241.5</v>
      </c>
      <c r="H747" s="114"/>
      <c r="I747" s="80" t="s">
        <v>652</v>
      </c>
      <c r="J747" s="114"/>
      <c r="K747" s="162">
        <v>1</v>
      </c>
      <c r="L747" s="150">
        <v>0.8</v>
      </c>
      <c r="M747" s="80" t="s">
        <v>2050</v>
      </c>
    </row>
    <row r="748" spans="1:13" ht="15" customHeight="1">
      <c r="A748" s="76" t="s">
        <v>1436</v>
      </c>
      <c r="B748" s="118" t="s">
        <v>255</v>
      </c>
      <c r="C748" s="112"/>
      <c r="D748" s="157">
        <v>1.8145</v>
      </c>
      <c r="E748" s="155">
        <v>4.4800000000000004</v>
      </c>
      <c r="F748" s="148">
        <f t="shared" si="12"/>
        <v>0</v>
      </c>
      <c r="G748" s="116">
        <v>45241.5</v>
      </c>
      <c r="H748" s="114"/>
      <c r="I748" s="80" t="s">
        <v>652</v>
      </c>
      <c r="J748" s="114"/>
      <c r="K748" s="162">
        <v>1</v>
      </c>
      <c r="L748" s="150">
        <v>0.8</v>
      </c>
      <c r="M748" s="80" t="s">
        <v>2050</v>
      </c>
    </row>
    <row r="749" spans="1:13" ht="15" customHeight="1">
      <c r="A749" s="76" t="s">
        <v>1437</v>
      </c>
      <c r="B749" s="118" t="s">
        <v>255</v>
      </c>
      <c r="C749" s="112"/>
      <c r="D749" s="157">
        <v>2.4458000000000002</v>
      </c>
      <c r="E749" s="155">
        <v>5.93</v>
      </c>
      <c r="F749" s="148">
        <f t="shared" si="12"/>
        <v>0</v>
      </c>
      <c r="G749" s="116">
        <v>53582.51</v>
      </c>
      <c r="H749" s="114"/>
      <c r="I749" s="80" t="s">
        <v>652</v>
      </c>
      <c r="J749" s="114"/>
      <c r="K749" s="162">
        <v>1</v>
      </c>
      <c r="L749" s="150">
        <v>0.8</v>
      </c>
      <c r="M749" s="80" t="s">
        <v>2050</v>
      </c>
    </row>
    <row r="750" spans="1:13" ht="15" customHeight="1">
      <c r="A750" s="76" t="s">
        <v>1438</v>
      </c>
      <c r="B750" s="118" t="s">
        <v>255</v>
      </c>
      <c r="C750" s="112"/>
      <c r="D750" s="157">
        <v>5.4969999999999999</v>
      </c>
      <c r="E750" s="155">
        <v>15.29</v>
      </c>
      <c r="F750" s="148">
        <f t="shared" si="12"/>
        <v>0</v>
      </c>
      <c r="G750" s="116">
        <v>122135.06</v>
      </c>
      <c r="H750" s="114"/>
      <c r="I750" s="80" t="s">
        <v>652</v>
      </c>
      <c r="J750" s="114"/>
      <c r="K750" s="162">
        <v>1</v>
      </c>
      <c r="L750" s="150">
        <v>0.8</v>
      </c>
      <c r="M750" s="80" t="s">
        <v>2050</v>
      </c>
    </row>
    <row r="751" spans="1:13" s="74" customFormat="1" ht="15" customHeight="1">
      <c r="A751" s="76" t="s">
        <v>1439</v>
      </c>
      <c r="B751" s="118" t="s">
        <v>108</v>
      </c>
      <c r="C751" s="112"/>
      <c r="D751" s="157">
        <v>0.47910000000000003</v>
      </c>
      <c r="E751" s="155">
        <v>1.74</v>
      </c>
      <c r="F751" s="148">
        <f t="shared" si="12"/>
        <v>0</v>
      </c>
      <c r="G751" s="116">
        <v>30000</v>
      </c>
      <c r="H751" s="114"/>
      <c r="I751" s="80" t="s">
        <v>2111</v>
      </c>
      <c r="J751" s="114"/>
      <c r="K751" s="80">
        <v>1.31</v>
      </c>
      <c r="L751" s="150">
        <v>0.8</v>
      </c>
      <c r="M751" s="80" t="s">
        <v>2050</v>
      </c>
    </row>
    <row r="752" spans="1:13" ht="15" customHeight="1">
      <c r="A752" s="76" t="s">
        <v>1440</v>
      </c>
      <c r="B752" s="118" t="s">
        <v>108</v>
      </c>
      <c r="C752" s="112"/>
      <c r="D752" s="157">
        <v>0.69720000000000004</v>
      </c>
      <c r="E752" s="155">
        <v>2.44</v>
      </c>
      <c r="F752" s="148">
        <f t="shared" si="12"/>
        <v>0</v>
      </c>
      <c r="G752" s="116">
        <v>30000</v>
      </c>
      <c r="H752" s="114"/>
      <c r="I752" s="80" t="s">
        <v>2111</v>
      </c>
      <c r="J752" s="114"/>
      <c r="K752" s="80">
        <v>1.31</v>
      </c>
      <c r="L752" s="150">
        <v>0.8</v>
      </c>
      <c r="M752" s="80" t="s">
        <v>2050</v>
      </c>
    </row>
    <row r="753" spans="1:13" ht="15" customHeight="1">
      <c r="A753" s="76" t="s">
        <v>1441</v>
      </c>
      <c r="B753" s="118" t="s">
        <v>108</v>
      </c>
      <c r="C753" s="112"/>
      <c r="D753" s="157">
        <v>1.1040000000000001</v>
      </c>
      <c r="E753" s="155">
        <v>3.74</v>
      </c>
      <c r="F753" s="148">
        <f t="shared" si="12"/>
        <v>0</v>
      </c>
      <c r="G753" s="116">
        <v>30000</v>
      </c>
      <c r="H753" s="114"/>
      <c r="I753" s="80" t="s">
        <v>2111</v>
      </c>
      <c r="J753" s="114"/>
      <c r="K753" s="80">
        <v>1.31</v>
      </c>
      <c r="L753" s="150">
        <v>0.8</v>
      </c>
      <c r="M753" s="80" t="s">
        <v>2050</v>
      </c>
    </row>
    <row r="754" spans="1:13" ht="15" customHeight="1">
      <c r="A754" s="76" t="s">
        <v>1442</v>
      </c>
      <c r="B754" s="118" t="s">
        <v>108</v>
      </c>
      <c r="C754" s="112"/>
      <c r="D754" s="157">
        <v>2.3216999999999999</v>
      </c>
      <c r="E754" s="155">
        <v>5.62</v>
      </c>
      <c r="F754" s="148">
        <f t="shared" si="12"/>
        <v>0</v>
      </c>
      <c r="G754" s="116">
        <v>75790.83</v>
      </c>
      <c r="H754" s="114"/>
      <c r="I754" s="80" t="s">
        <v>2111</v>
      </c>
      <c r="J754" s="114"/>
      <c r="K754" s="80">
        <v>1.31</v>
      </c>
      <c r="L754" s="150">
        <v>0.8</v>
      </c>
      <c r="M754" s="80" t="s">
        <v>2050</v>
      </c>
    </row>
    <row r="755" spans="1:13" s="74" customFormat="1" ht="15" customHeight="1">
      <c r="A755" s="76" t="s">
        <v>1443</v>
      </c>
      <c r="B755" s="118" t="s">
        <v>256</v>
      </c>
      <c r="C755" s="112"/>
      <c r="D755" s="157">
        <v>0.90039999999999998</v>
      </c>
      <c r="E755" s="155">
        <v>1.73</v>
      </c>
      <c r="F755" s="148">
        <f t="shared" si="12"/>
        <v>0</v>
      </c>
      <c r="G755" s="116">
        <v>30000</v>
      </c>
      <c r="H755" s="114"/>
      <c r="I755" s="80" t="s">
        <v>2111</v>
      </c>
      <c r="J755" s="114"/>
      <c r="K755" s="80">
        <v>1.31</v>
      </c>
      <c r="L755" s="150">
        <v>0.8</v>
      </c>
      <c r="M755" s="80" t="s">
        <v>2050</v>
      </c>
    </row>
    <row r="756" spans="1:13" ht="15" customHeight="1">
      <c r="A756" s="76" t="s">
        <v>1444</v>
      </c>
      <c r="B756" s="118" t="s">
        <v>256</v>
      </c>
      <c r="C756" s="112"/>
      <c r="D756" s="157">
        <v>1.0606</v>
      </c>
      <c r="E756" s="155">
        <v>3.94</v>
      </c>
      <c r="F756" s="148">
        <f t="shared" si="12"/>
        <v>0</v>
      </c>
      <c r="G756" s="116">
        <v>32466.77</v>
      </c>
      <c r="H756" s="114"/>
      <c r="I756" s="80" t="s">
        <v>2111</v>
      </c>
      <c r="J756" s="114"/>
      <c r="K756" s="80">
        <v>1.31</v>
      </c>
      <c r="L756" s="150">
        <v>0.8</v>
      </c>
      <c r="M756" s="80" t="s">
        <v>2050</v>
      </c>
    </row>
    <row r="757" spans="1:13" ht="15" customHeight="1">
      <c r="A757" s="76" t="s">
        <v>1445</v>
      </c>
      <c r="B757" s="118" t="s">
        <v>256</v>
      </c>
      <c r="C757" s="112"/>
      <c r="D757" s="157">
        <v>1.9923</v>
      </c>
      <c r="E757" s="155">
        <v>6.12</v>
      </c>
      <c r="F757" s="148">
        <f t="shared" si="12"/>
        <v>0</v>
      </c>
      <c r="G757" s="116">
        <v>87611.77</v>
      </c>
      <c r="H757" s="114"/>
      <c r="I757" s="80" t="s">
        <v>2111</v>
      </c>
      <c r="J757" s="114"/>
      <c r="K757" s="80">
        <v>1.31</v>
      </c>
      <c r="L757" s="150">
        <v>0.8</v>
      </c>
      <c r="M757" s="80" t="s">
        <v>2050</v>
      </c>
    </row>
    <row r="758" spans="1:13" ht="15" customHeight="1">
      <c r="A758" s="76" t="s">
        <v>1446</v>
      </c>
      <c r="B758" s="118" t="s">
        <v>256</v>
      </c>
      <c r="C758" s="112"/>
      <c r="D758" s="157">
        <v>2.3512</v>
      </c>
      <c r="E758" s="155">
        <v>6.42</v>
      </c>
      <c r="F758" s="148">
        <f t="shared" si="12"/>
        <v>0</v>
      </c>
      <c r="G758" s="116">
        <v>128444.11</v>
      </c>
      <c r="H758" s="114"/>
      <c r="I758" s="80" t="s">
        <v>2111</v>
      </c>
      <c r="J758" s="114"/>
      <c r="K758" s="80">
        <v>1.31</v>
      </c>
      <c r="L758" s="150">
        <v>0.8</v>
      </c>
      <c r="M758" s="80" t="s">
        <v>2050</v>
      </c>
    </row>
    <row r="759" spans="1:13" s="74" customFormat="1" ht="15" customHeight="1">
      <c r="A759" s="76" t="s">
        <v>1447</v>
      </c>
      <c r="B759" s="118" t="s">
        <v>257</v>
      </c>
      <c r="C759" s="112"/>
      <c r="D759" s="157">
        <v>0.3548</v>
      </c>
      <c r="E759" s="155">
        <v>1.55</v>
      </c>
      <c r="F759" s="148">
        <f t="shared" si="12"/>
        <v>0</v>
      </c>
      <c r="G759" s="116">
        <v>30000</v>
      </c>
      <c r="H759" s="114"/>
      <c r="I759" s="80" t="s">
        <v>2111</v>
      </c>
      <c r="J759" s="114"/>
      <c r="K759" s="80">
        <v>1.31</v>
      </c>
      <c r="L759" s="150">
        <v>0.8</v>
      </c>
      <c r="M759" s="80" t="s">
        <v>2050</v>
      </c>
    </row>
    <row r="760" spans="1:13" ht="15" customHeight="1">
      <c r="A760" s="76" t="s">
        <v>1448</v>
      </c>
      <c r="B760" s="118" t="s">
        <v>257</v>
      </c>
      <c r="C760" s="112"/>
      <c r="D760" s="157">
        <v>0.46079999999999999</v>
      </c>
      <c r="E760" s="155">
        <v>1.93</v>
      </c>
      <c r="F760" s="148">
        <f t="shared" si="12"/>
        <v>0</v>
      </c>
      <c r="G760" s="116">
        <v>30000</v>
      </c>
      <c r="H760" s="114"/>
      <c r="I760" s="80" t="s">
        <v>2111</v>
      </c>
      <c r="J760" s="114"/>
      <c r="K760" s="80">
        <v>1.31</v>
      </c>
      <c r="L760" s="150">
        <v>0.8</v>
      </c>
      <c r="M760" s="80" t="s">
        <v>2050</v>
      </c>
    </row>
    <row r="761" spans="1:13" ht="15" customHeight="1">
      <c r="A761" s="76" t="s">
        <v>1449</v>
      </c>
      <c r="B761" s="118" t="s">
        <v>257</v>
      </c>
      <c r="C761" s="112"/>
      <c r="D761" s="157">
        <v>1.0037</v>
      </c>
      <c r="E761" s="155">
        <v>3.43</v>
      </c>
      <c r="F761" s="148">
        <f t="shared" si="12"/>
        <v>0</v>
      </c>
      <c r="G761" s="116">
        <v>59989.7</v>
      </c>
      <c r="H761" s="114"/>
      <c r="I761" s="80" t="s">
        <v>2111</v>
      </c>
      <c r="J761" s="114"/>
      <c r="K761" s="80">
        <v>1.31</v>
      </c>
      <c r="L761" s="150">
        <v>0.8</v>
      </c>
      <c r="M761" s="80" t="s">
        <v>2050</v>
      </c>
    </row>
    <row r="762" spans="1:13" ht="15" customHeight="1">
      <c r="A762" s="76" t="s">
        <v>1450</v>
      </c>
      <c r="B762" s="118" t="s">
        <v>257</v>
      </c>
      <c r="C762" s="112"/>
      <c r="D762" s="157">
        <v>1.5241</v>
      </c>
      <c r="E762" s="155">
        <v>4.67</v>
      </c>
      <c r="F762" s="148">
        <f t="shared" si="12"/>
        <v>0</v>
      </c>
      <c r="G762" s="116">
        <v>59989.7</v>
      </c>
      <c r="H762" s="114"/>
      <c r="I762" s="80" t="s">
        <v>2111</v>
      </c>
      <c r="J762" s="114"/>
      <c r="K762" s="80">
        <v>1.31</v>
      </c>
      <c r="L762" s="150">
        <v>0.8</v>
      </c>
      <c r="M762" s="80" t="s">
        <v>2050</v>
      </c>
    </row>
    <row r="763" spans="1:13" s="74" customFormat="1" ht="15" customHeight="1">
      <c r="A763" s="76" t="s">
        <v>1451</v>
      </c>
      <c r="B763" s="118" t="s">
        <v>109</v>
      </c>
      <c r="C763" s="112"/>
      <c r="D763" s="157">
        <v>0.88449999999999995</v>
      </c>
      <c r="E763" s="155">
        <v>2.44</v>
      </c>
      <c r="F763" s="148">
        <f t="shared" si="12"/>
        <v>0</v>
      </c>
      <c r="G763" s="116">
        <v>30000</v>
      </c>
      <c r="H763" s="114"/>
      <c r="I763" s="80" t="s">
        <v>664</v>
      </c>
      <c r="J763" s="114"/>
      <c r="K763" s="162">
        <v>1.7</v>
      </c>
      <c r="L763" s="150">
        <v>0.8</v>
      </c>
      <c r="M763" s="80" t="s">
        <v>2050</v>
      </c>
    </row>
    <row r="764" spans="1:13" ht="15" customHeight="1">
      <c r="A764" s="76" t="s">
        <v>1452</v>
      </c>
      <c r="B764" s="118" t="s">
        <v>109</v>
      </c>
      <c r="C764" s="112"/>
      <c r="D764" s="157">
        <v>1.1091</v>
      </c>
      <c r="E764" s="155">
        <v>2.97</v>
      </c>
      <c r="F764" s="148">
        <f t="shared" si="12"/>
        <v>0</v>
      </c>
      <c r="G764" s="116">
        <v>40474.620000000003</v>
      </c>
      <c r="H764" s="114"/>
      <c r="I764" s="80" t="s">
        <v>664</v>
      </c>
      <c r="J764" s="114"/>
      <c r="K764" s="162">
        <v>1.7</v>
      </c>
      <c r="L764" s="150">
        <v>0.8</v>
      </c>
      <c r="M764" s="80" t="s">
        <v>2050</v>
      </c>
    </row>
    <row r="765" spans="1:13" ht="15" customHeight="1">
      <c r="A765" s="76" t="s">
        <v>1453</v>
      </c>
      <c r="B765" s="118" t="s">
        <v>109</v>
      </c>
      <c r="C765" s="112"/>
      <c r="D765" s="157">
        <v>1.8376999999999999</v>
      </c>
      <c r="E765" s="155">
        <v>4.25</v>
      </c>
      <c r="F765" s="148">
        <f t="shared" si="12"/>
        <v>0</v>
      </c>
      <c r="G765" s="116">
        <v>54373.599999999999</v>
      </c>
      <c r="H765" s="114"/>
      <c r="I765" s="80" t="s">
        <v>664</v>
      </c>
      <c r="J765" s="114"/>
      <c r="K765" s="162">
        <v>1.7</v>
      </c>
      <c r="L765" s="150">
        <v>0.8</v>
      </c>
      <c r="M765" s="80" t="s">
        <v>2050</v>
      </c>
    </row>
    <row r="766" spans="1:13" ht="15" customHeight="1">
      <c r="A766" s="76" t="s">
        <v>1454</v>
      </c>
      <c r="B766" s="118" t="s">
        <v>109</v>
      </c>
      <c r="C766" s="112"/>
      <c r="D766" s="157">
        <v>3.6743000000000001</v>
      </c>
      <c r="E766" s="155">
        <v>10.15</v>
      </c>
      <c r="F766" s="148">
        <f t="shared" si="12"/>
        <v>0</v>
      </c>
      <c r="G766" s="116">
        <v>81792.08</v>
      </c>
      <c r="H766" s="114"/>
      <c r="I766" s="80" t="s">
        <v>664</v>
      </c>
      <c r="J766" s="114"/>
      <c r="K766" s="162">
        <v>1.7</v>
      </c>
      <c r="L766" s="150">
        <v>0.8</v>
      </c>
      <c r="M766" s="80" t="s">
        <v>2050</v>
      </c>
    </row>
    <row r="767" spans="1:13" s="74" customFormat="1" ht="15" customHeight="1">
      <c r="A767" s="76" t="s">
        <v>1455</v>
      </c>
      <c r="B767" s="118" t="s">
        <v>110</v>
      </c>
      <c r="C767" s="112"/>
      <c r="D767" s="157">
        <v>0.67290000000000005</v>
      </c>
      <c r="E767" s="155">
        <v>1.95</v>
      </c>
      <c r="F767" s="148">
        <f t="shared" si="12"/>
        <v>0</v>
      </c>
      <c r="G767" s="116">
        <v>30000</v>
      </c>
      <c r="H767" s="114"/>
      <c r="I767" s="80" t="s">
        <v>2111</v>
      </c>
      <c r="J767" s="114"/>
      <c r="K767" s="80">
        <v>1.31</v>
      </c>
      <c r="L767" s="150">
        <v>0.8</v>
      </c>
      <c r="M767" s="80" t="s">
        <v>2050</v>
      </c>
    </row>
    <row r="768" spans="1:13" ht="15" customHeight="1">
      <c r="A768" s="76" t="s">
        <v>1456</v>
      </c>
      <c r="B768" s="118" t="s">
        <v>110</v>
      </c>
      <c r="C768" s="112"/>
      <c r="D768" s="157">
        <v>0.89859999999999995</v>
      </c>
      <c r="E768" s="155">
        <v>2.93</v>
      </c>
      <c r="F768" s="148">
        <f t="shared" si="12"/>
        <v>0</v>
      </c>
      <c r="G768" s="116">
        <v>32708.84</v>
      </c>
      <c r="H768" s="114"/>
      <c r="I768" s="80" t="s">
        <v>2111</v>
      </c>
      <c r="J768" s="114"/>
      <c r="K768" s="80">
        <v>1.31</v>
      </c>
      <c r="L768" s="150">
        <v>0.8</v>
      </c>
      <c r="M768" s="80" t="s">
        <v>2050</v>
      </c>
    </row>
    <row r="769" spans="1:13" ht="15" customHeight="1">
      <c r="A769" s="76" t="s">
        <v>1457</v>
      </c>
      <c r="B769" s="118" t="s">
        <v>110</v>
      </c>
      <c r="C769" s="112"/>
      <c r="D769" s="157">
        <v>1.3196000000000001</v>
      </c>
      <c r="E769" s="155">
        <v>4.16</v>
      </c>
      <c r="F769" s="148">
        <f t="shared" si="12"/>
        <v>0</v>
      </c>
      <c r="G769" s="116">
        <v>32708.84</v>
      </c>
      <c r="H769" s="114"/>
      <c r="I769" s="80" t="s">
        <v>2111</v>
      </c>
      <c r="J769" s="114"/>
      <c r="K769" s="80">
        <v>1.31</v>
      </c>
      <c r="L769" s="150">
        <v>0.8</v>
      </c>
      <c r="M769" s="80" t="s">
        <v>2050</v>
      </c>
    </row>
    <row r="770" spans="1:13" ht="15" customHeight="1">
      <c r="A770" s="76" t="s">
        <v>1458</v>
      </c>
      <c r="B770" s="118" t="s">
        <v>110</v>
      </c>
      <c r="C770" s="112"/>
      <c r="D770" s="157">
        <v>2.3483000000000001</v>
      </c>
      <c r="E770" s="155">
        <v>6.24</v>
      </c>
      <c r="F770" s="148">
        <f t="shared" si="12"/>
        <v>0</v>
      </c>
      <c r="G770" s="116">
        <v>56011.91</v>
      </c>
      <c r="H770" s="114"/>
      <c r="I770" s="80" t="s">
        <v>2111</v>
      </c>
      <c r="J770" s="114"/>
      <c r="K770" s="80">
        <v>1.31</v>
      </c>
      <c r="L770" s="150">
        <v>0.8</v>
      </c>
      <c r="M770" s="80" t="s">
        <v>2050</v>
      </c>
    </row>
    <row r="771" spans="1:13" s="74" customFormat="1" ht="15" customHeight="1">
      <c r="A771" s="76" t="s">
        <v>1459</v>
      </c>
      <c r="B771" s="118" t="s">
        <v>111</v>
      </c>
      <c r="C771" s="112"/>
      <c r="D771" s="157">
        <v>0.48809999999999998</v>
      </c>
      <c r="E771" s="155">
        <v>1.96</v>
      </c>
      <c r="F771" s="148">
        <f t="shared" si="12"/>
        <v>0</v>
      </c>
      <c r="G771" s="116">
        <v>30000</v>
      </c>
      <c r="H771" s="114"/>
      <c r="I771" s="80" t="s">
        <v>2111</v>
      </c>
      <c r="J771" s="114"/>
      <c r="K771" s="80">
        <v>1.31</v>
      </c>
      <c r="L771" s="150">
        <v>0.8</v>
      </c>
      <c r="M771" s="80" t="s">
        <v>2050</v>
      </c>
    </row>
    <row r="772" spans="1:13" ht="15" customHeight="1">
      <c r="A772" s="76" t="s">
        <v>1460</v>
      </c>
      <c r="B772" s="118" t="s">
        <v>111</v>
      </c>
      <c r="C772" s="112"/>
      <c r="D772" s="157">
        <v>0.59719999999999995</v>
      </c>
      <c r="E772" s="155">
        <v>2.15</v>
      </c>
      <c r="F772" s="148">
        <f t="shared" si="12"/>
        <v>0</v>
      </c>
      <c r="G772" s="116">
        <v>30000</v>
      </c>
      <c r="H772" s="114"/>
      <c r="I772" s="80" t="s">
        <v>2111</v>
      </c>
      <c r="J772" s="114"/>
      <c r="K772" s="80">
        <v>1.31</v>
      </c>
      <c r="L772" s="150">
        <v>0.8</v>
      </c>
      <c r="M772" s="80" t="s">
        <v>2050</v>
      </c>
    </row>
    <row r="773" spans="1:13" ht="15" customHeight="1">
      <c r="A773" s="76" t="s">
        <v>1461</v>
      </c>
      <c r="B773" s="118" t="s">
        <v>111</v>
      </c>
      <c r="C773" s="112"/>
      <c r="D773" s="157">
        <v>1.2358</v>
      </c>
      <c r="E773" s="155">
        <v>3.85</v>
      </c>
      <c r="F773" s="148">
        <f t="shared" si="12"/>
        <v>0</v>
      </c>
      <c r="G773" s="116">
        <v>34154.36</v>
      </c>
      <c r="H773" s="114"/>
      <c r="I773" s="80" t="s">
        <v>2111</v>
      </c>
      <c r="J773" s="114"/>
      <c r="K773" s="80">
        <v>1.31</v>
      </c>
      <c r="L773" s="150">
        <v>0.8</v>
      </c>
      <c r="M773" s="80" t="s">
        <v>2050</v>
      </c>
    </row>
    <row r="774" spans="1:13" ht="15" customHeight="1">
      <c r="A774" s="76" t="s">
        <v>1462</v>
      </c>
      <c r="B774" s="118" t="s">
        <v>111</v>
      </c>
      <c r="C774" s="112"/>
      <c r="D774" s="157">
        <v>2.3742999999999999</v>
      </c>
      <c r="E774" s="155">
        <v>5.43</v>
      </c>
      <c r="F774" s="148">
        <f t="shared" si="12"/>
        <v>0</v>
      </c>
      <c r="G774" s="116">
        <v>70847.73</v>
      </c>
      <c r="H774" s="114"/>
      <c r="I774" s="80" t="s">
        <v>2111</v>
      </c>
      <c r="J774" s="114"/>
      <c r="K774" s="80">
        <v>1.31</v>
      </c>
      <c r="L774" s="150">
        <v>0.8</v>
      </c>
      <c r="M774" s="80" t="s">
        <v>2050</v>
      </c>
    </row>
    <row r="775" spans="1:13" s="74" customFormat="1" ht="15" customHeight="1">
      <c r="A775" s="76" t="s">
        <v>1463</v>
      </c>
      <c r="B775" s="118" t="s">
        <v>112</v>
      </c>
      <c r="C775" s="112"/>
      <c r="D775" s="157">
        <v>0.4748</v>
      </c>
      <c r="E775" s="155">
        <v>1.77</v>
      </c>
      <c r="F775" s="148">
        <f t="shared" si="12"/>
        <v>0</v>
      </c>
      <c r="G775" s="116">
        <v>30000</v>
      </c>
      <c r="H775" s="114"/>
      <c r="I775" s="80" t="s">
        <v>2111</v>
      </c>
      <c r="J775" s="114"/>
      <c r="K775" s="80">
        <v>1.31</v>
      </c>
      <c r="L775" s="150">
        <v>0.8</v>
      </c>
      <c r="M775" s="80" t="s">
        <v>2050</v>
      </c>
    </row>
    <row r="776" spans="1:13" ht="15" customHeight="1">
      <c r="A776" s="76" t="s">
        <v>1464</v>
      </c>
      <c r="B776" s="118" t="s">
        <v>112</v>
      </c>
      <c r="C776" s="112"/>
      <c r="D776" s="157">
        <v>0.77429999999999999</v>
      </c>
      <c r="E776" s="155">
        <v>2.89</v>
      </c>
      <c r="F776" s="148">
        <f t="shared" si="12"/>
        <v>0</v>
      </c>
      <c r="G776" s="116">
        <v>32418.240000000002</v>
      </c>
      <c r="H776" s="114"/>
      <c r="I776" s="80" t="s">
        <v>2111</v>
      </c>
      <c r="J776" s="114"/>
      <c r="K776" s="80">
        <v>1.31</v>
      </c>
      <c r="L776" s="150">
        <v>0.8</v>
      </c>
      <c r="M776" s="80" t="s">
        <v>2050</v>
      </c>
    </row>
    <row r="777" spans="1:13" ht="15" customHeight="1">
      <c r="A777" s="76" t="s">
        <v>1465</v>
      </c>
      <c r="B777" s="118" t="s">
        <v>112</v>
      </c>
      <c r="C777" s="112"/>
      <c r="D777" s="157">
        <v>1.3122</v>
      </c>
      <c r="E777" s="155">
        <v>4.28</v>
      </c>
      <c r="F777" s="148">
        <f t="shared" si="12"/>
        <v>0</v>
      </c>
      <c r="G777" s="116">
        <v>39791.230000000003</v>
      </c>
      <c r="H777" s="114"/>
      <c r="I777" s="80" t="s">
        <v>2111</v>
      </c>
      <c r="J777" s="114"/>
      <c r="K777" s="80">
        <v>1.31</v>
      </c>
      <c r="L777" s="150">
        <v>0.8</v>
      </c>
      <c r="M777" s="80" t="s">
        <v>2050</v>
      </c>
    </row>
    <row r="778" spans="1:13" ht="15" customHeight="1">
      <c r="A778" s="76" t="s">
        <v>1466</v>
      </c>
      <c r="B778" s="118" t="s">
        <v>112</v>
      </c>
      <c r="C778" s="112"/>
      <c r="D778" s="157">
        <v>2.0043000000000002</v>
      </c>
      <c r="E778" s="155">
        <v>6.49</v>
      </c>
      <c r="F778" s="148">
        <f t="shared" si="12"/>
        <v>0</v>
      </c>
      <c r="G778" s="116">
        <v>61363.77</v>
      </c>
      <c r="H778" s="114"/>
      <c r="I778" s="80" t="s">
        <v>2111</v>
      </c>
      <c r="J778" s="114"/>
      <c r="K778" s="80">
        <v>1.31</v>
      </c>
      <c r="L778" s="150">
        <v>0.8</v>
      </c>
      <c r="M778" s="80" t="s">
        <v>2050</v>
      </c>
    </row>
    <row r="779" spans="1:13" s="74" customFormat="1" ht="15" customHeight="1">
      <c r="A779" s="76" t="s">
        <v>1467</v>
      </c>
      <c r="B779" s="118" t="s">
        <v>113</v>
      </c>
      <c r="C779" s="112"/>
      <c r="D779" s="157">
        <v>0.61780000000000002</v>
      </c>
      <c r="E779" s="155">
        <v>2.08</v>
      </c>
      <c r="F779" s="148">
        <f t="shared" si="12"/>
        <v>0</v>
      </c>
      <c r="G779" s="116">
        <v>30000</v>
      </c>
      <c r="H779" s="114"/>
      <c r="I779" s="80" t="s">
        <v>2111</v>
      </c>
      <c r="J779" s="114"/>
      <c r="K779" s="80">
        <v>1.31</v>
      </c>
      <c r="L779" s="150">
        <v>0.8</v>
      </c>
      <c r="M779" s="80" t="s">
        <v>2050</v>
      </c>
    </row>
    <row r="780" spans="1:13" ht="15" customHeight="1">
      <c r="A780" s="76" t="s">
        <v>1468</v>
      </c>
      <c r="B780" s="118" t="s">
        <v>113</v>
      </c>
      <c r="C780" s="112"/>
      <c r="D780" s="157">
        <v>0.70269999999999999</v>
      </c>
      <c r="E780" s="155">
        <v>2.64</v>
      </c>
      <c r="F780" s="148">
        <f t="shared" si="12"/>
        <v>0</v>
      </c>
      <c r="G780" s="116">
        <v>30000</v>
      </c>
      <c r="H780" s="114"/>
      <c r="I780" s="80" t="s">
        <v>2111</v>
      </c>
      <c r="J780" s="114"/>
      <c r="K780" s="80">
        <v>1.31</v>
      </c>
      <c r="L780" s="150">
        <v>0.8</v>
      </c>
      <c r="M780" s="80" t="s">
        <v>2050</v>
      </c>
    </row>
    <row r="781" spans="1:13" ht="15" customHeight="1">
      <c r="A781" s="76" t="s">
        <v>1469</v>
      </c>
      <c r="B781" s="118" t="s">
        <v>113</v>
      </c>
      <c r="C781" s="112"/>
      <c r="D781" s="157">
        <v>1.2189000000000001</v>
      </c>
      <c r="E781" s="155">
        <v>4.1100000000000003</v>
      </c>
      <c r="F781" s="148">
        <f t="shared" si="12"/>
        <v>0</v>
      </c>
      <c r="G781" s="116">
        <v>30000</v>
      </c>
      <c r="H781" s="114"/>
      <c r="I781" s="80" t="s">
        <v>2111</v>
      </c>
      <c r="J781" s="114"/>
      <c r="K781" s="80">
        <v>1.31</v>
      </c>
      <c r="L781" s="150">
        <v>0.8</v>
      </c>
      <c r="M781" s="80" t="s">
        <v>2050</v>
      </c>
    </row>
    <row r="782" spans="1:13" ht="15" customHeight="1">
      <c r="A782" s="76" t="s">
        <v>1470</v>
      </c>
      <c r="B782" s="118" t="s">
        <v>113</v>
      </c>
      <c r="C782" s="112"/>
      <c r="D782" s="157">
        <v>2.5085999999999999</v>
      </c>
      <c r="E782" s="155">
        <v>8.33</v>
      </c>
      <c r="F782" s="148">
        <f t="shared" si="12"/>
        <v>0</v>
      </c>
      <c r="G782" s="116">
        <v>55990.11</v>
      </c>
      <c r="H782" s="114"/>
      <c r="I782" s="80" t="s">
        <v>2111</v>
      </c>
      <c r="J782" s="114"/>
      <c r="K782" s="80">
        <v>1.31</v>
      </c>
      <c r="L782" s="150">
        <v>0.8</v>
      </c>
      <c r="M782" s="80" t="s">
        <v>2050</v>
      </c>
    </row>
    <row r="783" spans="1:13" s="74" customFormat="1" ht="15" customHeight="1">
      <c r="A783" s="76" t="s">
        <v>2061</v>
      </c>
      <c r="B783" s="118" t="s">
        <v>2095</v>
      </c>
      <c r="C783" s="112"/>
      <c r="D783" s="157">
        <v>0.63109999999999999</v>
      </c>
      <c r="E783" s="155">
        <v>3.92</v>
      </c>
      <c r="F783" s="148">
        <f t="shared" si="12"/>
        <v>0</v>
      </c>
      <c r="G783" s="116">
        <v>30000</v>
      </c>
      <c r="H783" s="114"/>
      <c r="I783" s="80" t="s">
        <v>664</v>
      </c>
      <c r="J783" s="114"/>
      <c r="K783" s="162">
        <v>1.7</v>
      </c>
      <c r="L783" s="150">
        <v>0.8</v>
      </c>
      <c r="M783" s="80" t="s">
        <v>2050</v>
      </c>
    </row>
    <row r="784" spans="1:13" ht="15" customHeight="1">
      <c r="A784" s="76" t="s">
        <v>2062</v>
      </c>
      <c r="B784" s="118" t="s">
        <v>2095</v>
      </c>
      <c r="C784" s="112"/>
      <c r="D784" s="157">
        <v>1.0446</v>
      </c>
      <c r="E784" s="155">
        <v>5.34</v>
      </c>
      <c r="F784" s="148">
        <f t="shared" si="12"/>
        <v>0</v>
      </c>
      <c r="G784" s="116">
        <v>30000</v>
      </c>
      <c r="H784" s="114"/>
      <c r="I784" s="80" t="s">
        <v>664</v>
      </c>
      <c r="J784" s="114"/>
      <c r="K784" s="162">
        <v>1.7</v>
      </c>
      <c r="L784" s="150">
        <v>0.8</v>
      </c>
      <c r="M784" s="80" t="s">
        <v>2050</v>
      </c>
    </row>
    <row r="785" spans="1:13" ht="15" customHeight="1">
      <c r="A785" s="76" t="s">
        <v>2063</v>
      </c>
      <c r="B785" s="118" t="s">
        <v>2095</v>
      </c>
      <c r="C785" s="112"/>
      <c r="D785" s="157">
        <v>2.9662999999999999</v>
      </c>
      <c r="E785" s="155">
        <v>12.13</v>
      </c>
      <c r="F785" s="148">
        <f t="shared" si="12"/>
        <v>0</v>
      </c>
      <c r="G785" s="116">
        <v>66122.399999999994</v>
      </c>
      <c r="H785" s="114"/>
      <c r="I785" s="80" t="s">
        <v>664</v>
      </c>
      <c r="J785" s="114"/>
      <c r="K785" s="162">
        <v>1.7</v>
      </c>
      <c r="L785" s="150">
        <v>0.8</v>
      </c>
      <c r="M785" s="80" t="s">
        <v>2050</v>
      </c>
    </row>
    <row r="786" spans="1:13" ht="15" customHeight="1">
      <c r="A786" s="76" t="s">
        <v>2064</v>
      </c>
      <c r="B786" s="118" t="s">
        <v>2095</v>
      </c>
      <c r="C786" s="112"/>
      <c r="D786" s="157">
        <v>5.4558</v>
      </c>
      <c r="E786" s="155">
        <v>22.41</v>
      </c>
      <c r="F786" s="148">
        <f t="shared" si="12"/>
        <v>0</v>
      </c>
      <c r="G786" s="116">
        <v>121221.23</v>
      </c>
      <c r="H786" s="114"/>
      <c r="I786" s="80" t="s">
        <v>664</v>
      </c>
      <c r="J786" s="114"/>
      <c r="K786" s="162">
        <v>1.7</v>
      </c>
      <c r="L786" s="150">
        <v>0.8</v>
      </c>
      <c r="M786" s="80" t="s">
        <v>2050</v>
      </c>
    </row>
    <row r="787" spans="1:13" s="74" customFormat="1" ht="15" customHeight="1">
      <c r="A787" s="76" t="s">
        <v>1471</v>
      </c>
      <c r="B787" s="118" t="s">
        <v>114</v>
      </c>
      <c r="C787" s="112"/>
      <c r="D787" s="157"/>
      <c r="E787" s="155"/>
      <c r="F787" s="148"/>
      <c r="G787" s="116"/>
      <c r="H787" s="114"/>
      <c r="I787" s="80" t="s">
        <v>651</v>
      </c>
      <c r="J787" s="114"/>
      <c r="K787" s="162"/>
      <c r="L787" s="150">
        <v>0.8</v>
      </c>
      <c r="M787" s="80" t="s">
        <v>2050</v>
      </c>
    </row>
    <row r="788" spans="1:13" ht="15" customHeight="1">
      <c r="A788" s="76" t="s">
        <v>1472</v>
      </c>
      <c r="B788" s="118" t="s">
        <v>114</v>
      </c>
      <c r="C788" s="112"/>
      <c r="D788" s="157"/>
      <c r="E788" s="155"/>
      <c r="F788" s="148"/>
      <c r="G788" s="116"/>
      <c r="H788" s="114"/>
      <c r="I788" s="80" t="s">
        <v>651</v>
      </c>
      <c r="J788" s="114"/>
      <c r="K788" s="162"/>
      <c r="L788" s="150">
        <v>0.8</v>
      </c>
      <c r="M788" s="80" t="s">
        <v>2050</v>
      </c>
    </row>
    <row r="789" spans="1:13" ht="15" customHeight="1">
      <c r="A789" s="76" t="s">
        <v>1473</v>
      </c>
      <c r="B789" s="118" t="s">
        <v>114</v>
      </c>
      <c r="C789" s="112"/>
      <c r="D789" s="157"/>
      <c r="E789" s="155"/>
      <c r="F789" s="148"/>
      <c r="G789" s="116"/>
      <c r="H789" s="114"/>
      <c r="I789" s="80" t="s">
        <v>651</v>
      </c>
      <c r="J789" s="114"/>
      <c r="K789" s="162"/>
      <c r="L789" s="150">
        <v>0.8</v>
      </c>
      <c r="M789" s="80" t="s">
        <v>2050</v>
      </c>
    </row>
    <row r="790" spans="1:13" ht="15" customHeight="1">
      <c r="A790" s="76" t="s">
        <v>1474</v>
      </c>
      <c r="B790" s="118" t="s">
        <v>114</v>
      </c>
      <c r="C790" s="112"/>
      <c r="D790" s="157"/>
      <c r="E790" s="155"/>
      <c r="F790" s="148"/>
      <c r="G790" s="116"/>
      <c r="H790" s="114"/>
      <c r="I790" s="80" t="s">
        <v>651</v>
      </c>
      <c r="J790" s="114"/>
      <c r="K790" s="162"/>
      <c r="L790" s="150">
        <v>0.8</v>
      </c>
      <c r="M790" s="80" t="s">
        <v>2050</v>
      </c>
    </row>
    <row r="791" spans="1:13" s="74" customFormat="1" ht="15" customHeight="1">
      <c r="A791" s="76" t="s">
        <v>1475</v>
      </c>
      <c r="B791" s="118" t="s">
        <v>115</v>
      </c>
      <c r="C791" s="112"/>
      <c r="D791" s="157">
        <v>2.8778000000000001</v>
      </c>
      <c r="E791" s="155">
        <v>4.03</v>
      </c>
      <c r="F791" s="148">
        <f t="shared" ref="F791:F854" si="13">IF(I791="Mental Health and Substance Abuse",ROUND(E791,0),0)</f>
        <v>0</v>
      </c>
      <c r="G791" s="116">
        <v>57649.91</v>
      </c>
      <c r="H791" s="114"/>
      <c r="I791" s="80" t="s">
        <v>669</v>
      </c>
      <c r="J791" s="114"/>
      <c r="K791" s="162">
        <v>1</v>
      </c>
      <c r="L791" s="150">
        <v>0.8</v>
      </c>
      <c r="M791" s="80" t="s">
        <v>2050</v>
      </c>
    </row>
    <row r="792" spans="1:13" ht="15" customHeight="1">
      <c r="A792" s="76" t="s">
        <v>1476</v>
      </c>
      <c r="B792" s="118" t="s">
        <v>115</v>
      </c>
      <c r="C792" s="112"/>
      <c r="D792" s="157">
        <v>3.4508999999999999</v>
      </c>
      <c r="E792" s="155">
        <v>5.82</v>
      </c>
      <c r="F792" s="148">
        <f t="shared" si="13"/>
        <v>0</v>
      </c>
      <c r="G792" s="116">
        <v>57649.91</v>
      </c>
      <c r="H792" s="114"/>
      <c r="I792" s="80" t="s">
        <v>669</v>
      </c>
      <c r="J792" s="114"/>
      <c r="K792" s="162">
        <v>1</v>
      </c>
      <c r="L792" s="150">
        <v>0.8</v>
      </c>
      <c r="M792" s="80" t="s">
        <v>2050</v>
      </c>
    </row>
    <row r="793" spans="1:13" ht="15" customHeight="1">
      <c r="A793" s="76" t="s">
        <v>1477</v>
      </c>
      <c r="B793" s="118" t="s">
        <v>115</v>
      </c>
      <c r="C793" s="112"/>
      <c r="D793" s="157">
        <v>3.4508999999999999</v>
      </c>
      <c r="E793" s="155">
        <v>7.99</v>
      </c>
      <c r="F793" s="148">
        <f t="shared" si="13"/>
        <v>0</v>
      </c>
      <c r="G793" s="116">
        <v>57649.91</v>
      </c>
      <c r="H793" s="114"/>
      <c r="I793" s="80" t="s">
        <v>669</v>
      </c>
      <c r="J793" s="114"/>
      <c r="K793" s="162">
        <v>1</v>
      </c>
      <c r="L793" s="150">
        <v>0.8</v>
      </c>
      <c r="M793" s="80" t="s">
        <v>2050</v>
      </c>
    </row>
    <row r="794" spans="1:13" ht="15" customHeight="1">
      <c r="A794" s="76" t="s">
        <v>1478</v>
      </c>
      <c r="B794" s="118" t="s">
        <v>115</v>
      </c>
      <c r="C794" s="112"/>
      <c r="D794" s="157">
        <v>6.9433999999999996</v>
      </c>
      <c r="E794" s="155">
        <v>13.89</v>
      </c>
      <c r="F794" s="148">
        <f t="shared" si="13"/>
        <v>0</v>
      </c>
      <c r="G794" s="116">
        <v>131075.95000000001</v>
      </c>
      <c r="H794" s="114"/>
      <c r="I794" s="80" t="s">
        <v>669</v>
      </c>
      <c r="J794" s="114"/>
      <c r="K794" s="162">
        <v>1</v>
      </c>
      <c r="L794" s="150">
        <v>0.8</v>
      </c>
      <c r="M794" s="80" t="s">
        <v>2050</v>
      </c>
    </row>
    <row r="795" spans="1:13" s="74" customFormat="1" ht="15" customHeight="1">
      <c r="A795" s="76" t="s">
        <v>1479</v>
      </c>
      <c r="B795" s="118" t="s">
        <v>258</v>
      </c>
      <c r="C795" s="112"/>
      <c r="D795" s="157">
        <v>1.1654</v>
      </c>
      <c r="E795" s="155">
        <v>2.2599999999999998</v>
      </c>
      <c r="F795" s="148">
        <f t="shared" si="13"/>
        <v>0</v>
      </c>
      <c r="G795" s="116">
        <v>30000</v>
      </c>
      <c r="H795" s="114"/>
      <c r="I795" s="80" t="s">
        <v>669</v>
      </c>
      <c r="J795" s="114"/>
      <c r="K795" s="162">
        <v>1</v>
      </c>
      <c r="L795" s="150">
        <v>0.8</v>
      </c>
      <c r="M795" s="80" t="s">
        <v>2050</v>
      </c>
    </row>
    <row r="796" spans="1:13" ht="15" customHeight="1">
      <c r="A796" s="76" t="s">
        <v>1480</v>
      </c>
      <c r="B796" s="118" t="s">
        <v>258</v>
      </c>
      <c r="C796" s="112"/>
      <c r="D796" s="157">
        <v>2.0162</v>
      </c>
      <c r="E796" s="155">
        <v>2.64</v>
      </c>
      <c r="F796" s="148">
        <f t="shared" si="13"/>
        <v>0</v>
      </c>
      <c r="G796" s="116">
        <v>37134.14</v>
      </c>
      <c r="H796" s="114"/>
      <c r="I796" s="80" t="s">
        <v>669</v>
      </c>
      <c r="J796" s="114"/>
      <c r="K796" s="162">
        <v>1</v>
      </c>
      <c r="L796" s="150">
        <v>0.8</v>
      </c>
      <c r="M796" s="80" t="s">
        <v>2050</v>
      </c>
    </row>
    <row r="797" spans="1:13" ht="15" customHeight="1">
      <c r="A797" s="76" t="s">
        <v>1481</v>
      </c>
      <c r="B797" s="118" t="s">
        <v>258</v>
      </c>
      <c r="C797" s="112"/>
      <c r="D797" s="157">
        <v>3.1196999999999999</v>
      </c>
      <c r="E797" s="155">
        <v>5.16</v>
      </c>
      <c r="F797" s="148">
        <f t="shared" si="13"/>
        <v>0</v>
      </c>
      <c r="G797" s="116">
        <v>63977.85</v>
      </c>
      <c r="H797" s="114"/>
      <c r="I797" s="80" t="s">
        <v>669</v>
      </c>
      <c r="J797" s="114"/>
      <c r="K797" s="162">
        <v>1</v>
      </c>
      <c r="L797" s="150">
        <v>0.8</v>
      </c>
      <c r="M797" s="80" t="s">
        <v>2050</v>
      </c>
    </row>
    <row r="798" spans="1:13" ht="15" customHeight="1">
      <c r="A798" s="76" t="s">
        <v>1482</v>
      </c>
      <c r="B798" s="118" t="s">
        <v>258</v>
      </c>
      <c r="C798" s="112"/>
      <c r="D798" s="157">
        <v>5.5891000000000002</v>
      </c>
      <c r="E798" s="155">
        <v>8.43</v>
      </c>
      <c r="F798" s="148">
        <f t="shared" si="13"/>
        <v>0</v>
      </c>
      <c r="G798" s="116">
        <v>123217.43</v>
      </c>
      <c r="H798" s="114"/>
      <c r="I798" s="80" t="s">
        <v>669</v>
      </c>
      <c r="J798" s="114"/>
      <c r="K798" s="162">
        <v>1</v>
      </c>
      <c r="L798" s="150">
        <v>0.8</v>
      </c>
      <c r="M798" s="80" t="s">
        <v>2050</v>
      </c>
    </row>
    <row r="799" spans="1:13" s="74" customFormat="1" ht="15" customHeight="1">
      <c r="A799" s="76" t="s">
        <v>1483</v>
      </c>
      <c r="B799" s="118" t="s">
        <v>259</v>
      </c>
      <c r="C799" s="112"/>
      <c r="D799" s="157">
        <v>0.85960000000000003</v>
      </c>
      <c r="E799" s="155">
        <v>2.15</v>
      </c>
      <c r="F799" s="148">
        <f t="shared" si="13"/>
        <v>0</v>
      </c>
      <c r="G799" s="116">
        <v>30000</v>
      </c>
      <c r="H799" s="114"/>
      <c r="I799" s="80" t="s">
        <v>669</v>
      </c>
      <c r="J799" s="114"/>
      <c r="K799" s="162">
        <v>1</v>
      </c>
      <c r="L799" s="150">
        <v>0.8</v>
      </c>
      <c r="M799" s="80" t="s">
        <v>2050</v>
      </c>
    </row>
    <row r="800" spans="1:13" ht="15" customHeight="1">
      <c r="A800" s="76" t="s">
        <v>1484</v>
      </c>
      <c r="B800" s="118" t="s">
        <v>259</v>
      </c>
      <c r="C800" s="112"/>
      <c r="D800" s="157">
        <v>1.6114999999999999</v>
      </c>
      <c r="E800" s="155">
        <v>3.65</v>
      </c>
      <c r="F800" s="148">
        <f t="shared" si="13"/>
        <v>0</v>
      </c>
      <c r="G800" s="116">
        <v>33781.85</v>
      </c>
      <c r="H800" s="114"/>
      <c r="I800" s="80" t="s">
        <v>669</v>
      </c>
      <c r="J800" s="114"/>
      <c r="K800" s="162">
        <v>1</v>
      </c>
      <c r="L800" s="150">
        <v>0.8</v>
      </c>
      <c r="M800" s="80" t="s">
        <v>2050</v>
      </c>
    </row>
    <row r="801" spans="1:13" ht="15" customHeight="1">
      <c r="A801" s="76" t="s">
        <v>1485</v>
      </c>
      <c r="B801" s="118" t="s">
        <v>259</v>
      </c>
      <c r="C801" s="112"/>
      <c r="D801" s="157">
        <v>2.8487</v>
      </c>
      <c r="E801" s="155">
        <v>5.28</v>
      </c>
      <c r="F801" s="148">
        <f t="shared" si="13"/>
        <v>0</v>
      </c>
      <c r="G801" s="116">
        <v>64976.99</v>
      </c>
      <c r="H801" s="114"/>
      <c r="I801" s="80" t="s">
        <v>669</v>
      </c>
      <c r="J801" s="114"/>
      <c r="K801" s="162">
        <v>1</v>
      </c>
      <c r="L801" s="150">
        <v>0.8</v>
      </c>
      <c r="M801" s="80" t="s">
        <v>2050</v>
      </c>
    </row>
    <row r="802" spans="1:13" ht="15" customHeight="1">
      <c r="A802" s="76" t="s">
        <v>1486</v>
      </c>
      <c r="B802" s="118" t="s">
        <v>259</v>
      </c>
      <c r="C802" s="112"/>
      <c r="D802" s="157">
        <v>4.2362000000000002</v>
      </c>
      <c r="E802" s="155">
        <v>10.85</v>
      </c>
      <c r="F802" s="148">
        <f t="shared" si="13"/>
        <v>0</v>
      </c>
      <c r="G802" s="116">
        <v>94227.56</v>
      </c>
      <c r="H802" s="114"/>
      <c r="I802" s="80" t="s">
        <v>669</v>
      </c>
      <c r="J802" s="114"/>
      <c r="K802" s="162">
        <v>1</v>
      </c>
      <c r="L802" s="150">
        <v>0.8</v>
      </c>
      <c r="M802" s="80" t="s">
        <v>2050</v>
      </c>
    </row>
    <row r="803" spans="1:13" s="74" customFormat="1" ht="15" customHeight="1">
      <c r="A803" s="76" t="s">
        <v>1487</v>
      </c>
      <c r="B803" s="118" t="s">
        <v>361</v>
      </c>
      <c r="C803" s="112"/>
      <c r="D803" s="157">
        <v>1.6312</v>
      </c>
      <c r="E803" s="155">
        <v>3.32</v>
      </c>
      <c r="F803" s="148">
        <f t="shared" si="13"/>
        <v>0</v>
      </c>
      <c r="G803" s="116">
        <v>30000</v>
      </c>
      <c r="H803" s="114"/>
      <c r="I803" s="80" t="s">
        <v>653</v>
      </c>
      <c r="J803" s="114"/>
      <c r="K803" s="162">
        <v>1</v>
      </c>
      <c r="L803" s="150">
        <v>0.8</v>
      </c>
      <c r="M803" s="80" t="s">
        <v>2050</v>
      </c>
    </row>
    <row r="804" spans="1:13" ht="15" customHeight="1">
      <c r="A804" s="76" t="s">
        <v>1488</v>
      </c>
      <c r="B804" s="118" t="s">
        <v>361</v>
      </c>
      <c r="C804" s="112"/>
      <c r="D804" s="157">
        <v>1.9554</v>
      </c>
      <c r="E804" s="155">
        <v>4.7300000000000004</v>
      </c>
      <c r="F804" s="148">
        <f t="shared" si="13"/>
        <v>0</v>
      </c>
      <c r="G804" s="116">
        <v>38050.33</v>
      </c>
      <c r="H804" s="114"/>
      <c r="I804" s="80" t="s">
        <v>653</v>
      </c>
      <c r="J804" s="114"/>
      <c r="K804" s="162">
        <v>1</v>
      </c>
      <c r="L804" s="150">
        <v>0.8</v>
      </c>
      <c r="M804" s="80" t="s">
        <v>2050</v>
      </c>
    </row>
    <row r="805" spans="1:13" ht="15" customHeight="1">
      <c r="A805" s="76" t="s">
        <v>1489</v>
      </c>
      <c r="B805" s="118" t="s">
        <v>361</v>
      </c>
      <c r="C805" s="112"/>
      <c r="D805" s="157">
        <v>2.4885999999999999</v>
      </c>
      <c r="E805" s="155">
        <v>6.63</v>
      </c>
      <c r="F805" s="148">
        <f t="shared" si="13"/>
        <v>0</v>
      </c>
      <c r="G805" s="116">
        <v>60312.57</v>
      </c>
      <c r="H805" s="114"/>
      <c r="I805" s="80" t="s">
        <v>653</v>
      </c>
      <c r="J805" s="114"/>
      <c r="K805" s="162">
        <v>1</v>
      </c>
      <c r="L805" s="150">
        <v>0.8</v>
      </c>
      <c r="M805" s="80" t="s">
        <v>2050</v>
      </c>
    </row>
    <row r="806" spans="1:13" ht="15" customHeight="1">
      <c r="A806" s="76" t="s">
        <v>1490</v>
      </c>
      <c r="B806" s="118" t="s">
        <v>361</v>
      </c>
      <c r="C806" s="112"/>
      <c r="D806" s="157">
        <v>4.6395999999999997</v>
      </c>
      <c r="E806" s="155">
        <v>12.79</v>
      </c>
      <c r="F806" s="148">
        <f t="shared" si="13"/>
        <v>0</v>
      </c>
      <c r="G806" s="116">
        <v>103156.7</v>
      </c>
      <c r="H806" s="114"/>
      <c r="I806" s="80" t="s">
        <v>653</v>
      </c>
      <c r="J806" s="114"/>
      <c r="K806" s="162">
        <v>1</v>
      </c>
      <c r="L806" s="150">
        <v>0.8</v>
      </c>
      <c r="M806" s="80" t="s">
        <v>2050</v>
      </c>
    </row>
    <row r="807" spans="1:13" s="74" customFormat="1" ht="15" customHeight="1">
      <c r="A807" s="76" t="s">
        <v>1491</v>
      </c>
      <c r="B807" s="118" t="s">
        <v>116</v>
      </c>
      <c r="C807" s="112"/>
      <c r="D807" s="157">
        <v>1.3362000000000001</v>
      </c>
      <c r="E807" s="155">
        <v>2.5099999999999998</v>
      </c>
      <c r="F807" s="148">
        <f t="shared" si="13"/>
        <v>0</v>
      </c>
      <c r="G807" s="116">
        <v>31228.21</v>
      </c>
      <c r="H807" s="114"/>
      <c r="I807" s="80" t="s">
        <v>669</v>
      </c>
      <c r="J807" s="114"/>
      <c r="K807" s="162">
        <v>1</v>
      </c>
      <c r="L807" s="150">
        <v>0.8</v>
      </c>
      <c r="M807" s="80" t="s">
        <v>2050</v>
      </c>
    </row>
    <row r="808" spans="1:13" ht="15" customHeight="1">
      <c r="A808" s="76" t="s">
        <v>1492</v>
      </c>
      <c r="B808" s="118" t="s">
        <v>116</v>
      </c>
      <c r="C808" s="112"/>
      <c r="D808" s="157">
        <v>1.8080000000000001</v>
      </c>
      <c r="E808" s="155">
        <v>3.01</v>
      </c>
      <c r="F808" s="148">
        <f t="shared" si="13"/>
        <v>0</v>
      </c>
      <c r="G808" s="116">
        <v>45838.33</v>
      </c>
      <c r="H808" s="114"/>
      <c r="I808" s="80" t="s">
        <v>669</v>
      </c>
      <c r="J808" s="114"/>
      <c r="K808" s="162">
        <v>1</v>
      </c>
      <c r="L808" s="150">
        <v>0.8</v>
      </c>
      <c r="M808" s="80" t="s">
        <v>2050</v>
      </c>
    </row>
    <row r="809" spans="1:13" ht="15" customHeight="1">
      <c r="A809" s="76" t="s">
        <v>1493</v>
      </c>
      <c r="B809" s="118" t="s">
        <v>116</v>
      </c>
      <c r="C809" s="112"/>
      <c r="D809" s="157">
        <v>2.0436999999999999</v>
      </c>
      <c r="E809" s="155">
        <v>5.14</v>
      </c>
      <c r="F809" s="148">
        <f t="shared" si="13"/>
        <v>0</v>
      </c>
      <c r="G809" s="116">
        <v>45838.33</v>
      </c>
      <c r="H809" s="114"/>
      <c r="I809" s="80" t="s">
        <v>669</v>
      </c>
      <c r="J809" s="114"/>
      <c r="K809" s="162">
        <v>1</v>
      </c>
      <c r="L809" s="150">
        <v>0.8</v>
      </c>
      <c r="M809" s="80" t="s">
        <v>2050</v>
      </c>
    </row>
    <row r="810" spans="1:13" ht="15" customHeight="1">
      <c r="A810" s="76" t="s">
        <v>1494</v>
      </c>
      <c r="B810" s="118" t="s">
        <v>116</v>
      </c>
      <c r="C810" s="112"/>
      <c r="D810" s="157">
        <v>3.6042999999999998</v>
      </c>
      <c r="E810" s="155">
        <v>10.49</v>
      </c>
      <c r="F810" s="148">
        <f t="shared" si="13"/>
        <v>0</v>
      </c>
      <c r="G810" s="116">
        <v>80242.3</v>
      </c>
      <c r="H810" s="114"/>
      <c r="I810" s="80" t="s">
        <v>669</v>
      </c>
      <c r="J810" s="114"/>
      <c r="K810" s="162">
        <v>1</v>
      </c>
      <c r="L810" s="150">
        <v>0.8</v>
      </c>
      <c r="M810" s="80" t="s">
        <v>2050</v>
      </c>
    </row>
    <row r="811" spans="1:13" s="74" customFormat="1" ht="15" customHeight="1">
      <c r="A811" s="76" t="s">
        <v>1495</v>
      </c>
      <c r="B811" s="118" t="s">
        <v>260</v>
      </c>
      <c r="C811" s="112"/>
      <c r="D811" s="157">
        <v>0.60119999999999996</v>
      </c>
      <c r="E811" s="155">
        <v>1.89</v>
      </c>
      <c r="F811" s="148">
        <f t="shared" si="13"/>
        <v>0</v>
      </c>
      <c r="G811" s="116">
        <v>30000</v>
      </c>
      <c r="H811" s="114"/>
      <c r="I811" s="80" t="s">
        <v>669</v>
      </c>
      <c r="J811" s="114"/>
      <c r="K811" s="162">
        <v>1</v>
      </c>
      <c r="L811" s="150">
        <v>0.8</v>
      </c>
      <c r="M811" s="80" t="s">
        <v>2050</v>
      </c>
    </row>
    <row r="812" spans="1:13" ht="15" customHeight="1">
      <c r="A812" s="76" t="s">
        <v>1496</v>
      </c>
      <c r="B812" s="118" t="s">
        <v>260</v>
      </c>
      <c r="C812" s="112"/>
      <c r="D812" s="157">
        <v>1.0663</v>
      </c>
      <c r="E812" s="155">
        <v>3.13</v>
      </c>
      <c r="F812" s="148">
        <f t="shared" si="13"/>
        <v>0</v>
      </c>
      <c r="G812" s="116">
        <v>30000</v>
      </c>
      <c r="H812" s="114"/>
      <c r="I812" s="80" t="s">
        <v>669</v>
      </c>
      <c r="J812" s="114"/>
      <c r="K812" s="162">
        <v>1</v>
      </c>
      <c r="L812" s="150">
        <v>0.8</v>
      </c>
      <c r="M812" s="80" t="s">
        <v>2050</v>
      </c>
    </row>
    <row r="813" spans="1:13" ht="15" customHeight="1">
      <c r="A813" s="76" t="s">
        <v>1497</v>
      </c>
      <c r="B813" s="118" t="s">
        <v>260</v>
      </c>
      <c r="C813" s="112"/>
      <c r="D813" s="157">
        <v>1.9193</v>
      </c>
      <c r="E813" s="155">
        <v>5.1100000000000003</v>
      </c>
      <c r="F813" s="148">
        <f t="shared" si="13"/>
        <v>0</v>
      </c>
      <c r="G813" s="116">
        <v>47454.05</v>
      </c>
      <c r="H813" s="114"/>
      <c r="I813" s="80" t="s">
        <v>669</v>
      </c>
      <c r="J813" s="114"/>
      <c r="K813" s="162">
        <v>1</v>
      </c>
      <c r="L813" s="150">
        <v>0.8</v>
      </c>
      <c r="M813" s="80" t="s">
        <v>2050</v>
      </c>
    </row>
    <row r="814" spans="1:13" ht="15" customHeight="1">
      <c r="A814" s="76" t="s">
        <v>1498</v>
      </c>
      <c r="B814" s="118" t="s">
        <v>260</v>
      </c>
      <c r="C814" s="112"/>
      <c r="D814" s="157">
        <v>3.4266000000000001</v>
      </c>
      <c r="E814" s="155">
        <v>9.9</v>
      </c>
      <c r="F814" s="148">
        <f t="shared" si="13"/>
        <v>0</v>
      </c>
      <c r="G814" s="116">
        <v>69292.94</v>
      </c>
      <c r="H814" s="114"/>
      <c r="I814" s="80" t="s">
        <v>669</v>
      </c>
      <c r="J814" s="114"/>
      <c r="K814" s="162">
        <v>1</v>
      </c>
      <c r="L814" s="150">
        <v>0.8</v>
      </c>
      <c r="M814" s="80" t="s">
        <v>2050</v>
      </c>
    </row>
    <row r="815" spans="1:13" s="74" customFormat="1" ht="15" customHeight="1">
      <c r="A815" s="76" t="s">
        <v>1499</v>
      </c>
      <c r="B815" s="118" t="s">
        <v>2096</v>
      </c>
      <c r="C815" s="112"/>
      <c r="D815" s="157">
        <v>1.5313000000000001</v>
      </c>
      <c r="E815" s="155">
        <v>3.01</v>
      </c>
      <c r="F815" s="148">
        <f t="shared" si="13"/>
        <v>0</v>
      </c>
      <c r="G815" s="116">
        <v>30000</v>
      </c>
      <c r="H815" s="114"/>
      <c r="I815" s="80" t="s">
        <v>669</v>
      </c>
      <c r="J815" s="114"/>
      <c r="K815" s="162">
        <v>1</v>
      </c>
      <c r="L815" s="150">
        <v>0.8</v>
      </c>
      <c r="M815" s="80" t="s">
        <v>2050</v>
      </c>
    </row>
    <row r="816" spans="1:13" ht="15" customHeight="1">
      <c r="A816" s="76" t="s">
        <v>1500</v>
      </c>
      <c r="B816" s="118" t="s">
        <v>2096</v>
      </c>
      <c r="C816" s="112"/>
      <c r="D816" s="157">
        <v>2.2058</v>
      </c>
      <c r="E816" s="155">
        <v>4.09</v>
      </c>
      <c r="F816" s="148">
        <f t="shared" si="13"/>
        <v>0</v>
      </c>
      <c r="G816" s="116">
        <v>46333.95</v>
      </c>
      <c r="H816" s="114"/>
      <c r="I816" s="80" t="s">
        <v>669</v>
      </c>
      <c r="J816" s="114"/>
      <c r="K816" s="162">
        <v>1</v>
      </c>
      <c r="L816" s="150">
        <v>0.8</v>
      </c>
      <c r="M816" s="80" t="s">
        <v>2050</v>
      </c>
    </row>
    <row r="817" spans="1:13" ht="15" customHeight="1">
      <c r="A817" s="76" t="s">
        <v>1501</v>
      </c>
      <c r="B817" s="118" t="s">
        <v>2096</v>
      </c>
      <c r="C817" s="112"/>
      <c r="D817" s="157">
        <v>2.9796999999999998</v>
      </c>
      <c r="E817" s="155">
        <v>6.32</v>
      </c>
      <c r="F817" s="148">
        <f t="shared" si="13"/>
        <v>0</v>
      </c>
      <c r="G817" s="116">
        <v>69256.59</v>
      </c>
      <c r="H817" s="114"/>
      <c r="I817" s="80" t="s">
        <v>669</v>
      </c>
      <c r="J817" s="114"/>
      <c r="K817" s="162">
        <v>1</v>
      </c>
      <c r="L817" s="150">
        <v>0.8</v>
      </c>
      <c r="M817" s="80" t="s">
        <v>2050</v>
      </c>
    </row>
    <row r="818" spans="1:13" ht="15" customHeight="1">
      <c r="A818" s="76" t="s">
        <v>1502</v>
      </c>
      <c r="B818" s="118" t="s">
        <v>2096</v>
      </c>
      <c r="C818" s="112"/>
      <c r="D818" s="157">
        <v>5.2118000000000002</v>
      </c>
      <c r="E818" s="155">
        <v>14.35</v>
      </c>
      <c r="F818" s="148">
        <f t="shared" si="13"/>
        <v>0</v>
      </c>
      <c r="G818" s="116">
        <v>115821.35</v>
      </c>
      <c r="H818" s="114"/>
      <c r="I818" s="80" t="s">
        <v>669</v>
      </c>
      <c r="J818" s="114"/>
      <c r="K818" s="162">
        <v>1</v>
      </c>
      <c r="L818" s="150">
        <v>0.8</v>
      </c>
      <c r="M818" s="80" t="s">
        <v>2050</v>
      </c>
    </row>
    <row r="819" spans="1:13" s="74" customFormat="1" ht="15" customHeight="1">
      <c r="A819" s="76" t="s">
        <v>2065</v>
      </c>
      <c r="B819" s="118" t="s">
        <v>2097</v>
      </c>
      <c r="C819" s="112"/>
      <c r="D819" s="157">
        <v>1.643</v>
      </c>
      <c r="E819" s="155">
        <v>3.01</v>
      </c>
      <c r="F819" s="148">
        <f t="shared" si="13"/>
        <v>0</v>
      </c>
      <c r="G819" s="116">
        <v>36831.279999999999</v>
      </c>
      <c r="H819" s="114"/>
      <c r="I819" s="80" t="s">
        <v>669</v>
      </c>
      <c r="J819" s="114"/>
      <c r="K819" s="162">
        <v>1</v>
      </c>
      <c r="L819" s="150">
        <v>0.8</v>
      </c>
      <c r="M819" s="80" t="s">
        <v>2050</v>
      </c>
    </row>
    <row r="820" spans="1:13" ht="15" customHeight="1">
      <c r="A820" s="76" t="s">
        <v>2066</v>
      </c>
      <c r="B820" s="118" t="s">
        <v>2097</v>
      </c>
      <c r="C820" s="112"/>
      <c r="D820" s="157">
        <v>2.3851</v>
      </c>
      <c r="E820" s="155">
        <v>4.18</v>
      </c>
      <c r="F820" s="148">
        <f t="shared" si="13"/>
        <v>0</v>
      </c>
      <c r="G820" s="116">
        <v>43664.72</v>
      </c>
      <c r="H820" s="114"/>
      <c r="I820" s="80" t="s">
        <v>669</v>
      </c>
      <c r="J820" s="114"/>
      <c r="K820" s="162">
        <v>1</v>
      </c>
      <c r="L820" s="150">
        <v>0.8</v>
      </c>
      <c r="M820" s="80" t="s">
        <v>2050</v>
      </c>
    </row>
    <row r="821" spans="1:13" ht="15" customHeight="1">
      <c r="A821" s="76" t="s">
        <v>2067</v>
      </c>
      <c r="B821" s="118" t="s">
        <v>2097</v>
      </c>
      <c r="C821" s="112"/>
      <c r="D821" s="157">
        <v>3.0352999999999999</v>
      </c>
      <c r="E821" s="155">
        <v>7.3</v>
      </c>
      <c r="F821" s="148">
        <f t="shared" si="13"/>
        <v>0</v>
      </c>
      <c r="G821" s="116">
        <v>54565.63</v>
      </c>
      <c r="H821" s="114"/>
      <c r="I821" s="80" t="s">
        <v>669</v>
      </c>
      <c r="J821" s="114"/>
      <c r="K821" s="162">
        <v>1</v>
      </c>
      <c r="L821" s="150">
        <v>0.8</v>
      </c>
      <c r="M821" s="80" t="s">
        <v>2050</v>
      </c>
    </row>
    <row r="822" spans="1:13" ht="15" customHeight="1">
      <c r="A822" s="76" t="s">
        <v>2068</v>
      </c>
      <c r="B822" s="118" t="s">
        <v>2097</v>
      </c>
      <c r="C822" s="112"/>
      <c r="D822" s="157">
        <v>5.0606</v>
      </c>
      <c r="E822" s="155">
        <v>11.38</v>
      </c>
      <c r="F822" s="148">
        <f t="shared" si="13"/>
        <v>0</v>
      </c>
      <c r="G822" s="116">
        <v>112475.43</v>
      </c>
      <c r="H822" s="114"/>
      <c r="I822" s="80" t="s">
        <v>669</v>
      </c>
      <c r="J822" s="114"/>
      <c r="K822" s="162">
        <v>1</v>
      </c>
      <c r="L822" s="150">
        <v>0.8</v>
      </c>
      <c r="M822" s="80" t="s">
        <v>2050</v>
      </c>
    </row>
    <row r="823" spans="1:13" s="74" customFormat="1" ht="15" customHeight="1">
      <c r="A823" s="76" t="s">
        <v>1503</v>
      </c>
      <c r="B823" s="118" t="s">
        <v>261</v>
      </c>
      <c r="C823" s="112"/>
      <c r="D823" s="157">
        <v>0.87709999999999999</v>
      </c>
      <c r="E823" s="155">
        <v>2.1800000000000002</v>
      </c>
      <c r="F823" s="148">
        <f t="shared" si="13"/>
        <v>0</v>
      </c>
      <c r="G823" s="116">
        <v>30000</v>
      </c>
      <c r="H823" s="114"/>
      <c r="I823" s="80" t="s">
        <v>656</v>
      </c>
      <c r="J823" s="114"/>
      <c r="K823" s="162">
        <v>1</v>
      </c>
      <c r="L823" s="150">
        <v>0.8</v>
      </c>
      <c r="M823" s="80" t="s">
        <v>2050</v>
      </c>
    </row>
    <row r="824" spans="1:13" ht="15" customHeight="1">
      <c r="A824" s="76" t="s">
        <v>1504</v>
      </c>
      <c r="B824" s="118" t="s">
        <v>261</v>
      </c>
      <c r="C824" s="112"/>
      <c r="D824" s="157">
        <v>1.0044</v>
      </c>
      <c r="E824" s="155">
        <v>2.8</v>
      </c>
      <c r="F824" s="148">
        <f t="shared" si="13"/>
        <v>0</v>
      </c>
      <c r="G824" s="116">
        <v>30000</v>
      </c>
      <c r="H824" s="114"/>
      <c r="I824" s="80" t="s">
        <v>656</v>
      </c>
      <c r="J824" s="114"/>
      <c r="K824" s="162">
        <v>1</v>
      </c>
      <c r="L824" s="150">
        <v>0.8</v>
      </c>
      <c r="M824" s="80" t="s">
        <v>2050</v>
      </c>
    </row>
    <row r="825" spans="1:13" ht="15" customHeight="1">
      <c r="A825" s="76" t="s">
        <v>1505</v>
      </c>
      <c r="B825" s="118" t="s">
        <v>261</v>
      </c>
      <c r="C825" s="112"/>
      <c r="D825" s="157">
        <v>1.5922000000000001</v>
      </c>
      <c r="E825" s="155">
        <v>4.87</v>
      </c>
      <c r="F825" s="148">
        <f t="shared" si="13"/>
        <v>0</v>
      </c>
      <c r="G825" s="116">
        <v>41035.83</v>
      </c>
      <c r="H825" s="114"/>
      <c r="I825" s="80" t="s">
        <v>656</v>
      </c>
      <c r="J825" s="114"/>
      <c r="K825" s="162">
        <v>1</v>
      </c>
      <c r="L825" s="150">
        <v>0.8</v>
      </c>
      <c r="M825" s="80" t="s">
        <v>2050</v>
      </c>
    </row>
    <row r="826" spans="1:13" ht="15" customHeight="1">
      <c r="A826" s="76" t="s">
        <v>1506</v>
      </c>
      <c r="B826" s="118" t="s">
        <v>261</v>
      </c>
      <c r="C826" s="112"/>
      <c r="D826" s="157">
        <v>2.3736000000000002</v>
      </c>
      <c r="E826" s="155">
        <v>7.95</v>
      </c>
      <c r="F826" s="148">
        <f t="shared" si="13"/>
        <v>0</v>
      </c>
      <c r="G826" s="116">
        <v>53002.27</v>
      </c>
      <c r="H826" s="114"/>
      <c r="I826" s="80" t="s">
        <v>656</v>
      </c>
      <c r="J826" s="114"/>
      <c r="K826" s="162">
        <v>1</v>
      </c>
      <c r="L826" s="150">
        <v>0.8</v>
      </c>
      <c r="M826" s="80" t="s">
        <v>2050</v>
      </c>
    </row>
    <row r="827" spans="1:13" s="74" customFormat="1" ht="15" customHeight="1">
      <c r="A827" s="76" t="s">
        <v>1507</v>
      </c>
      <c r="B827" s="118" t="s">
        <v>262</v>
      </c>
      <c r="C827" s="112"/>
      <c r="D827" s="157">
        <v>0.5605</v>
      </c>
      <c r="E827" s="155">
        <v>2.2999999999999998</v>
      </c>
      <c r="F827" s="148">
        <f t="shared" si="13"/>
        <v>0</v>
      </c>
      <c r="G827" s="116">
        <v>30000</v>
      </c>
      <c r="H827" s="114"/>
      <c r="I827" s="80" t="s">
        <v>2111</v>
      </c>
      <c r="J827" s="114"/>
      <c r="K827" s="80">
        <v>1.31</v>
      </c>
      <c r="L827" s="150">
        <v>0.8</v>
      </c>
      <c r="M827" s="80" t="s">
        <v>2050</v>
      </c>
    </row>
    <row r="828" spans="1:13" ht="15" customHeight="1">
      <c r="A828" s="76" t="s">
        <v>1508</v>
      </c>
      <c r="B828" s="118" t="s">
        <v>262</v>
      </c>
      <c r="C828" s="112"/>
      <c r="D828" s="157">
        <v>0.93140000000000001</v>
      </c>
      <c r="E828" s="155">
        <v>3.74</v>
      </c>
      <c r="F828" s="148">
        <f t="shared" si="13"/>
        <v>0</v>
      </c>
      <c r="G828" s="116">
        <v>30000</v>
      </c>
      <c r="H828" s="114"/>
      <c r="I828" s="80" t="s">
        <v>2111</v>
      </c>
      <c r="J828" s="114"/>
      <c r="K828" s="80">
        <v>1.31</v>
      </c>
      <c r="L828" s="150">
        <v>0.8</v>
      </c>
      <c r="M828" s="80" t="s">
        <v>2050</v>
      </c>
    </row>
    <row r="829" spans="1:13" ht="15" customHeight="1">
      <c r="A829" s="76" t="s">
        <v>1509</v>
      </c>
      <c r="B829" s="118" t="s">
        <v>262</v>
      </c>
      <c r="C829" s="112"/>
      <c r="D829" s="157">
        <v>1.8867</v>
      </c>
      <c r="E829" s="155">
        <v>6.24</v>
      </c>
      <c r="F829" s="148">
        <f t="shared" si="13"/>
        <v>0</v>
      </c>
      <c r="G829" s="116">
        <v>45206.8</v>
      </c>
      <c r="H829" s="114"/>
      <c r="I829" s="80" t="s">
        <v>2111</v>
      </c>
      <c r="J829" s="114"/>
      <c r="K829" s="80">
        <v>1.31</v>
      </c>
      <c r="L829" s="150">
        <v>0.8</v>
      </c>
      <c r="M829" s="80" t="s">
        <v>2050</v>
      </c>
    </row>
    <row r="830" spans="1:13" ht="15" customHeight="1">
      <c r="A830" s="76" t="s">
        <v>1510</v>
      </c>
      <c r="B830" s="118" t="s">
        <v>262</v>
      </c>
      <c r="C830" s="112"/>
      <c r="D830" s="157">
        <v>3.1459000000000001</v>
      </c>
      <c r="E830" s="155">
        <v>10.6</v>
      </c>
      <c r="F830" s="148">
        <f t="shared" si="13"/>
        <v>0</v>
      </c>
      <c r="G830" s="116">
        <v>70095.679999999993</v>
      </c>
      <c r="H830" s="114"/>
      <c r="I830" s="80" t="s">
        <v>2111</v>
      </c>
      <c r="J830" s="114"/>
      <c r="K830" s="80">
        <v>1.31</v>
      </c>
      <c r="L830" s="150">
        <v>0.8</v>
      </c>
      <c r="M830" s="80" t="s">
        <v>2050</v>
      </c>
    </row>
    <row r="831" spans="1:13" s="74" customFormat="1" ht="15" customHeight="1">
      <c r="A831" s="76" t="s">
        <v>1511</v>
      </c>
      <c r="B831" s="118" t="s">
        <v>263</v>
      </c>
      <c r="C831" s="112"/>
      <c r="D831" s="157">
        <v>0.48530000000000001</v>
      </c>
      <c r="E831" s="155">
        <v>2.23</v>
      </c>
      <c r="F831" s="148">
        <f t="shared" si="13"/>
        <v>0</v>
      </c>
      <c r="G831" s="116">
        <v>30000</v>
      </c>
      <c r="H831" s="114"/>
      <c r="I831" s="80" t="s">
        <v>2111</v>
      </c>
      <c r="J831" s="114"/>
      <c r="K831" s="80">
        <v>1.31</v>
      </c>
      <c r="L831" s="150">
        <v>0.8</v>
      </c>
      <c r="M831" s="80" t="s">
        <v>2050</v>
      </c>
    </row>
    <row r="832" spans="1:13" ht="15" customHeight="1">
      <c r="A832" s="76" t="s">
        <v>1512</v>
      </c>
      <c r="B832" s="118" t="s">
        <v>263</v>
      </c>
      <c r="C832" s="112"/>
      <c r="D832" s="157">
        <v>0.62460000000000004</v>
      </c>
      <c r="E832" s="155">
        <v>2.59</v>
      </c>
      <c r="F832" s="148">
        <f t="shared" si="13"/>
        <v>0</v>
      </c>
      <c r="G832" s="116">
        <v>30000</v>
      </c>
      <c r="H832" s="114"/>
      <c r="I832" s="80" t="s">
        <v>2111</v>
      </c>
      <c r="J832" s="114"/>
      <c r="K832" s="80">
        <v>1.31</v>
      </c>
      <c r="L832" s="150">
        <v>0.8</v>
      </c>
      <c r="M832" s="80" t="s">
        <v>2050</v>
      </c>
    </row>
    <row r="833" spans="1:13" ht="15" customHeight="1">
      <c r="A833" s="76" t="s">
        <v>1513</v>
      </c>
      <c r="B833" s="118" t="s">
        <v>263</v>
      </c>
      <c r="C833" s="112"/>
      <c r="D833" s="157">
        <v>1.0622</v>
      </c>
      <c r="E833" s="155">
        <v>3.95</v>
      </c>
      <c r="F833" s="148">
        <f t="shared" si="13"/>
        <v>0</v>
      </c>
      <c r="G833" s="116">
        <v>30000</v>
      </c>
      <c r="H833" s="114"/>
      <c r="I833" s="80" t="s">
        <v>2111</v>
      </c>
      <c r="J833" s="114"/>
      <c r="K833" s="80">
        <v>1.31</v>
      </c>
      <c r="L833" s="150">
        <v>0.8</v>
      </c>
      <c r="M833" s="80" t="s">
        <v>2050</v>
      </c>
    </row>
    <row r="834" spans="1:13" ht="15" customHeight="1">
      <c r="A834" s="76" t="s">
        <v>1514</v>
      </c>
      <c r="B834" s="118" t="s">
        <v>263</v>
      </c>
      <c r="C834" s="112"/>
      <c r="D834" s="157">
        <v>1.5955999999999999</v>
      </c>
      <c r="E834" s="155">
        <v>5.83</v>
      </c>
      <c r="F834" s="148">
        <f t="shared" si="13"/>
        <v>0</v>
      </c>
      <c r="G834" s="116">
        <v>45837.21</v>
      </c>
      <c r="H834" s="114"/>
      <c r="I834" s="80" t="s">
        <v>2111</v>
      </c>
      <c r="J834" s="114"/>
      <c r="K834" s="80">
        <v>1.31</v>
      </c>
      <c r="L834" s="150">
        <v>0.8</v>
      </c>
      <c r="M834" s="80" t="s">
        <v>2050</v>
      </c>
    </row>
    <row r="835" spans="1:13" s="74" customFormat="1" ht="15" customHeight="1">
      <c r="A835" s="76" t="s">
        <v>1515</v>
      </c>
      <c r="B835" s="118" t="s">
        <v>264</v>
      </c>
      <c r="C835" s="112"/>
      <c r="D835" s="157">
        <v>0.47710000000000002</v>
      </c>
      <c r="E835" s="155">
        <v>1.51</v>
      </c>
      <c r="F835" s="148">
        <f t="shared" si="13"/>
        <v>0</v>
      </c>
      <c r="G835" s="116">
        <v>30000</v>
      </c>
      <c r="H835" s="114"/>
      <c r="I835" s="80" t="s">
        <v>669</v>
      </c>
      <c r="J835" s="114"/>
      <c r="K835" s="162">
        <v>1</v>
      </c>
      <c r="L835" s="150">
        <v>0.8</v>
      </c>
      <c r="M835" s="80" t="s">
        <v>2050</v>
      </c>
    </row>
    <row r="836" spans="1:13" ht="15" customHeight="1">
      <c r="A836" s="76" t="s">
        <v>1516</v>
      </c>
      <c r="B836" s="118" t="s">
        <v>264</v>
      </c>
      <c r="C836" s="112"/>
      <c r="D836" s="157">
        <v>0.62060000000000004</v>
      </c>
      <c r="E836" s="155">
        <v>1.98</v>
      </c>
      <c r="F836" s="148">
        <f t="shared" si="13"/>
        <v>0</v>
      </c>
      <c r="G836" s="116">
        <v>30000</v>
      </c>
      <c r="H836" s="114"/>
      <c r="I836" s="80" t="s">
        <v>669</v>
      </c>
      <c r="J836" s="114"/>
      <c r="K836" s="162">
        <v>1</v>
      </c>
      <c r="L836" s="150">
        <v>0.8</v>
      </c>
      <c r="M836" s="80" t="s">
        <v>2050</v>
      </c>
    </row>
    <row r="837" spans="1:13" ht="15" customHeight="1">
      <c r="A837" s="76" t="s">
        <v>1517</v>
      </c>
      <c r="B837" s="118" t="s">
        <v>264</v>
      </c>
      <c r="C837" s="112"/>
      <c r="D837" s="157">
        <v>1.2096</v>
      </c>
      <c r="E837" s="155">
        <v>3.62</v>
      </c>
      <c r="F837" s="148">
        <f t="shared" si="13"/>
        <v>0</v>
      </c>
      <c r="G837" s="116">
        <v>30000</v>
      </c>
      <c r="H837" s="114"/>
      <c r="I837" s="80" t="s">
        <v>669</v>
      </c>
      <c r="J837" s="114"/>
      <c r="K837" s="162">
        <v>1</v>
      </c>
      <c r="L837" s="150">
        <v>0.8</v>
      </c>
      <c r="M837" s="80" t="s">
        <v>2050</v>
      </c>
    </row>
    <row r="838" spans="1:13" ht="15" customHeight="1">
      <c r="A838" s="76" t="s">
        <v>1518</v>
      </c>
      <c r="B838" s="118" t="s">
        <v>264</v>
      </c>
      <c r="C838" s="112"/>
      <c r="D838" s="157">
        <v>3.4965999999999999</v>
      </c>
      <c r="E838" s="155">
        <v>8.99</v>
      </c>
      <c r="F838" s="148">
        <f t="shared" si="13"/>
        <v>0</v>
      </c>
      <c r="G838" s="116">
        <v>68359.22</v>
      </c>
      <c r="H838" s="114"/>
      <c r="I838" s="80" t="s">
        <v>669</v>
      </c>
      <c r="J838" s="114"/>
      <c r="K838" s="162">
        <v>1</v>
      </c>
      <c r="L838" s="150">
        <v>0.8</v>
      </c>
      <c r="M838" s="80" t="s">
        <v>2050</v>
      </c>
    </row>
    <row r="839" spans="1:13" s="74" customFormat="1" ht="15" customHeight="1">
      <c r="A839" s="76" t="s">
        <v>1519</v>
      </c>
      <c r="B839" s="118" t="s">
        <v>265</v>
      </c>
      <c r="C839" s="112"/>
      <c r="D839" s="157">
        <v>0.66249999999999998</v>
      </c>
      <c r="E839" s="155">
        <v>2.79</v>
      </c>
      <c r="F839" s="148">
        <f t="shared" si="13"/>
        <v>0</v>
      </c>
      <c r="G839" s="116">
        <v>30000</v>
      </c>
      <c r="H839" s="114"/>
      <c r="I839" s="80" t="s">
        <v>669</v>
      </c>
      <c r="J839" s="114"/>
      <c r="K839" s="162">
        <v>1</v>
      </c>
      <c r="L839" s="150">
        <v>0.8</v>
      </c>
      <c r="M839" s="80" t="s">
        <v>2050</v>
      </c>
    </row>
    <row r="840" spans="1:13" ht="15" customHeight="1">
      <c r="A840" s="76" t="s">
        <v>1520</v>
      </c>
      <c r="B840" s="118" t="s">
        <v>265</v>
      </c>
      <c r="C840" s="112"/>
      <c r="D840" s="157">
        <v>0.87</v>
      </c>
      <c r="E840" s="155">
        <v>3.59</v>
      </c>
      <c r="F840" s="148">
        <f t="shared" si="13"/>
        <v>0</v>
      </c>
      <c r="G840" s="116">
        <v>30000</v>
      </c>
      <c r="H840" s="114"/>
      <c r="I840" s="80" t="s">
        <v>669</v>
      </c>
      <c r="J840" s="114"/>
      <c r="K840" s="162">
        <v>1</v>
      </c>
      <c r="L840" s="150">
        <v>0.8</v>
      </c>
      <c r="M840" s="80" t="s">
        <v>2050</v>
      </c>
    </row>
    <row r="841" spans="1:13" ht="15" customHeight="1">
      <c r="A841" s="76" t="s">
        <v>1521</v>
      </c>
      <c r="B841" s="118" t="s">
        <v>265</v>
      </c>
      <c r="C841" s="112"/>
      <c r="D841" s="157">
        <v>1.4653</v>
      </c>
      <c r="E841" s="155">
        <v>5.09</v>
      </c>
      <c r="F841" s="148">
        <f t="shared" si="13"/>
        <v>0</v>
      </c>
      <c r="G841" s="116">
        <v>42852.46</v>
      </c>
      <c r="H841" s="114"/>
      <c r="I841" s="80" t="s">
        <v>669</v>
      </c>
      <c r="J841" s="114"/>
      <c r="K841" s="162">
        <v>1</v>
      </c>
      <c r="L841" s="150">
        <v>0.8</v>
      </c>
      <c r="M841" s="80" t="s">
        <v>2050</v>
      </c>
    </row>
    <row r="842" spans="1:13" ht="15" customHeight="1">
      <c r="A842" s="76" t="s">
        <v>1522</v>
      </c>
      <c r="B842" s="118" t="s">
        <v>265</v>
      </c>
      <c r="C842" s="112"/>
      <c r="D842" s="157">
        <v>2.6621999999999999</v>
      </c>
      <c r="E842" s="155">
        <v>8.2200000000000006</v>
      </c>
      <c r="F842" s="148">
        <f t="shared" si="13"/>
        <v>0</v>
      </c>
      <c r="G842" s="116">
        <v>97574.44</v>
      </c>
      <c r="H842" s="114"/>
      <c r="I842" s="80" t="s">
        <v>669</v>
      </c>
      <c r="J842" s="114"/>
      <c r="K842" s="162">
        <v>1</v>
      </c>
      <c r="L842" s="150">
        <v>0.8</v>
      </c>
      <c r="M842" s="80" t="s">
        <v>2050</v>
      </c>
    </row>
    <row r="843" spans="1:13" s="74" customFormat="1" ht="15" customHeight="1">
      <c r="A843" s="76" t="s">
        <v>1523</v>
      </c>
      <c r="B843" s="118" t="s">
        <v>266</v>
      </c>
      <c r="C843" s="112"/>
      <c r="D843" s="157">
        <v>0.55859999999999999</v>
      </c>
      <c r="E843" s="155">
        <v>1.6</v>
      </c>
      <c r="F843" s="148">
        <f t="shared" si="13"/>
        <v>0</v>
      </c>
      <c r="G843" s="116">
        <v>30000</v>
      </c>
      <c r="H843" s="114"/>
      <c r="I843" s="80" t="s">
        <v>2111</v>
      </c>
      <c r="J843" s="114"/>
      <c r="K843" s="80">
        <v>1.31</v>
      </c>
      <c r="L843" s="150">
        <v>0.8</v>
      </c>
      <c r="M843" s="80" t="s">
        <v>2050</v>
      </c>
    </row>
    <row r="844" spans="1:13" ht="15" customHeight="1">
      <c r="A844" s="76" t="s">
        <v>1524</v>
      </c>
      <c r="B844" s="118" t="s">
        <v>266</v>
      </c>
      <c r="C844" s="112"/>
      <c r="D844" s="157">
        <v>0.74050000000000005</v>
      </c>
      <c r="E844" s="155">
        <v>2.58</v>
      </c>
      <c r="F844" s="148">
        <f t="shared" si="13"/>
        <v>0</v>
      </c>
      <c r="G844" s="116">
        <v>30000</v>
      </c>
      <c r="H844" s="114"/>
      <c r="I844" s="80" t="s">
        <v>2111</v>
      </c>
      <c r="J844" s="114"/>
      <c r="K844" s="80">
        <v>1.31</v>
      </c>
      <c r="L844" s="150">
        <v>0.8</v>
      </c>
      <c r="M844" s="80" t="s">
        <v>2050</v>
      </c>
    </row>
    <row r="845" spans="1:13" ht="15" customHeight="1">
      <c r="A845" s="76" t="s">
        <v>1525</v>
      </c>
      <c r="B845" s="118" t="s">
        <v>266</v>
      </c>
      <c r="C845" s="112"/>
      <c r="D845" s="157">
        <v>0.98529999999999995</v>
      </c>
      <c r="E845" s="155">
        <v>3.17</v>
      </c>
      <c r="F845" s="148">
        <f t="shared" si="13"/>
        <v>0</v>
      </c>
      <c r="G845" s="116">
        <v>44160.26</v>
      </c>
      <c r="H845" s="114"/>
      <c r="I845" s="80" t="s">
        <v>2111</v>
      </c>
      <c r="J845" s="114"/>
      <c r="K845" s="80">
        <v>1.31</v>
      </c>
      <c r="L845" s="150">
        <v>0.8</v>
      </c>
      <c r="M845" s="80" t="s">
        <v>2050</v>
      </c>
    </row>
    <row r="846" spans="1:13" ht="15" customHeight="1">
      <c r="A846" s="76" t="s">
        <v>1526</v>
      </c>
      <c r="B846" s="118" t="s">
        <v>266</v>
      </c>
      <c r="C846" s="112"/>
      <c r="D846" s="157">
        <v>1.8846000000000001</v>
      </c>
      <c r="E846" s="155">
        <v>6.08</v>
      </c>
      <c r="F846" s="148">
        <f t="shared" si="13"/>
        <v>0</v>
      </c>
      <c r="G846" s="116">
        <v>52022.44</v>
      </c>
      <c r="H846" s="114"/>
      <c r="I846" s="80" t="s">
        <v>2111</v>
      </c>
      <c r="J846" s="114"/>
      <c r="K846" s="80">
        <v>1.31</v>
      </c>
      <c r="L846" s="150">
        <v>0.8</v>
      </c>
      <c r="M846" s="80" t="s">
        <v>2050</v>
      </c>
    </row>
    <row r="847" spans="1:13" s="74" customFormat="1" ht="15" customHeight="1">
      <c r="A847" s="76" t="s">
        <v>1527</v>
      </c>
      <c r="B847" s="118" t="s">
        <v>117</v>
      </c>
      <c r="C847" s="112"/>
      <c r="D847" s="157">
        <v>0.42330000000000001</v>
      </c>
      <c r="E847" s="155">
        <v>1.85</v>
      </c>
      <c r="F847" s="148">
        <f t="shared" si="13"/>
        <v>0</v>
      </c>
      <c r="G847" s="116">
        <v>30000</v>
      </c>
      <c r="H847" s="114"/>
      <c r="I847" s="80" t="s">
        <v>2111</v>
      </c>
      <c r="J847" s="114"/>
      <c r="K847" s="80">
        <v>1.31</v>
      </c>
      <c r="L847" s="150">
        <v>0.8</v>
      </c>
      <c r="M847" s="80" t="s">
        <v>2050</v>
      </c>
    </row>
    <row r="848" spans="1:13" ht="15" customHeight="1">
      <c r="A848" s="76" t="s">
        <v>1528</v>
      </c>
      <c r="B848" s="118" t="s">
        <v>117</v>
      </c>
      <c r="C848" s="112"/>
      <c r="D848" s="157">
        <v>0.66779999999999995</v>
      </c>
      <c r="E848" s="155">
        <v>2.6</v>
      </c>
      <c r="F848" s="148">
        <f t="shared" si="13"/>
        <v>0</v>
      </c>
      <c r="G848" s="116">
        <v>30000</v>
      </c>
      <c r="H848" s="114"/>
      <c r="I848" s="80" t="s">
        <v>2111</v>
      </c>
      <c r="J848" s="114"/>
      <c r="K848" s="80">
        <v>1.31</v>
      </c>
      <c r="L848" s="150">
        <v>0.8</v>
      </c>
      <c r="M848" s="80" t="s">
        <v>2050</v>
      </c>
    </row>
    <row r="849" spans="1:13" ht="15" customHeight="1">
      <c r="A849" s="76" t="s">
        <v>1529</v>
      </c>
      <c r="B849" s="118" t="s">
        <v>117</v>
      </c>
      <c r="C849" s="112"/>
      <c r="D849" s="157">
        <v>1.3164</v>
      </c>
      <c r="E849" s="155">
        <v>4.66</v>
      </c>
      <c r="F849" s="148">
        <f t="shared" si="13"/>
        <v>0</v>
      </c>
      <c r="G849" s="116">
        <v>38066.21</v>
      </c>
      <c r="H849" s="114"/>
      <c r="I849" s="80" t="s">
        <v>2111</v>
      </c>
      <c r="J849" s="114"/>
      <c r="K849" s="80">
        <v>1.31</v>
      </c>
      <c r="L849" s="150">
        <v>0.8</v>
      </c>
      <c r="M849" s="80" t="s">
        <v>2050</v>
      </c>
    </row>
    <row r="850" spans="1:13" ht="15" customHeight="1">
      <c r="A850" s="76" t="s">
        <v>1530</v>
      </c>
      <c r="B850" s="118" t="s">
        <v>117</v>
      </c>
      <c r="C850" s="112"/>
      <c r="D850" s="157">
        <v>3.3508</v>
      </c>
      <c r="E850" s="155">
        <v>9.08</v>
      </c>
      <c r="F850" s="148">
        <f t="shared" si="13"/>
        <v>0</v>
      </c>
      <c r="G850" s="116">
        <v>88073.53</v>
      </c>
      <c r="H850" s="114"/>
      <c r="I850" s="80" t="s">
        <v>2111</v>
      </c>
      <c r="J850" s="114"/>
      <c r="K850" s="80">
        <v>1.31</v>
      </c>
      <c r="L850" s="150">
        <v>0.8</v>
      </c>
      <c r="M850" s="80" t="s">
        <v>2050</v>
      </c>
    </row>
    <row r="851" spans="1:13" s="74" customFormat="1" ht="15" customHeight="1">
      <c r="A851" s="76" t="s">
        <v>1531</v>
      </c>
      <c r="B851" s="118" t="s">
        <v>118</v>
      </c>
      <c r="C851" s="112"/>
      <c r="D851" s="157">
        <v>0.49490000000000001</v>
      </c>
      <c r="E851" s="155">
        <v>1.89</v>
      </c>
      <c r="F851" s="148">
        <f t="shared" si="13"/>
        <v>0</v>
      </c>
      <c r="G851" s="116">
        <v>30000</v>
      </c>
      <c r="H851" s="114"/>
      <c r="I851" s="80" t="s">
        <v>2111</v>
      </c>
      <c r="J851" s="114"/>
      <c r="K851" s="80">
        <v>1.31</v>
      </c>
      <c r="L851" s="150">
        <v>0.8</v>
      </c>
      <c r="M851" s="80" t="s">
        <v>2050</v>
      </c>
    </row>
    <row r="852" spans="1:13" ht="15" customHeight="1">
      <c r="A852" s="76" t="s">
        <v>1532</v>
      </c>
      <c r="B852" s="118" t="s">
        <v>118</v>
      </c>
      <c r="C852" s="112"/>
      <c r="D852" s="157">
        <v>0.9113</v>
      </c>
      <c r="E852" s="155">
        <v>3.05</v>
      </c>
      <c r="F852" s="148">
        <f t="shared" si="13"/>
        <v>0</v>
      </c>
      <c r="G852" s="116">
        <v>30000</v>
      </c>
      <c r="H852" s="114"/>
      <c r="I852" s="80" t="s">
        <v>2111</v>
      </c>
      <c r="J852" s="114"/>
      <c r="K852" s="80">
        <v>1.31</v>
      </c>
      <c r="L852" s="150">
        <v>0.8</v>
      </c>
      <c r="M852" s="80" t="s">
        <v>2050</v>
      </c>
    </row>
    <row r="853" spans="1:13" ht="15" customHeight="1">
      <c r="A853" s="76" t="s">
        <v>1533</v>
      </c>
      <c r="B853" s="118" t="s">
        <v>118</v>
      </c>
      <c r="C853" s="112"/>
      <c r="D853" s="157">
        <v>1.3223</v>
      </c>
      <c r="E853" s="155">
        <v>3.08</v>
      </c>
      <c r="F853" s="148">
        <f t="shared" si="13"/>
        <v>0</v>
      </c>
      <c r="G853" s="116">
        <v>48133.69</v>
      </c>
      <c r="H853" s="114"/>
      <c r="I853" s="80" t="s">
        <v>2111</v>
      </c>
      <c r="J853" s="114"/>
      <c r="K853" s="80">
        <v>1.31</v>
      </c>
      <c r="L853" s="150">
        <v>0.8</v>
      </c>
      <c r="M853" s="80" t="s">
        <v>2050</v>
      </c>
    </row>
    <row r="854" spans="1:13" ht="15" customHeight="1">
      <c r="A854" s="76" t="s">
        <v>1534</v>
      </c>
      <c r="B854" s="118" t="s">
        <v>118</v>
      </c>
      <c r="C854" s="112"/>
      <c r="D854" s="157">
        <v>2.8435000000000001</v>
      </c>
      <c r="E854" s="155">
        <v>7.17</v>
      </c>
      <c r="F854" s="148">
        <f t="shared" si="13"/>
        <v>0</v>
      </c>
      <c r="G854" s="116">
        <v>76806.149999999994</v>
      </c>
      <c r="H854" s="114"/>
      <c r="I854" s="80" t="s">
        <v>2111</v>
      </c>
      <c r="J854" s="114"/>
      <c r="K854" s="80">
        <v>1.31</v>
      </c>
      <c r="L854" s="150">
        <v>0.8</v>
      </c>
      <c r="M854" s="80" t="s">
        <v>2050</v>
      </c>
    </row>
    <row r="855" spans="1:13" s="74" customFormat="1" ht="15" customHeight="1">
      <c r="A855" s="76" t="s">
        <v>1535</v>
      </c>
      <c r="B855" s="118" t="s">
        <v>119</v>
      </c>
      <c r="C855" s="112"/>
      <c r="D855" s="157">
        <v>0.95320000000000005</v>
      </c>
      <c r="E855" s="155">
        <v>1.63</v>
      </c>
      <c r="F855" s="148">
        <f t="shared" ref="F855:F918" si="14">IF(I855="Mental Health and Substance Abuse",ROUND(E855,0),0)</f>
        <v>0</v>
      </c>
      <c r="G855" s="116">
        <v>30000</v>
      </c>
      <c r="H855" s="114"/>
      <c r="I855" s="80" t="s">
        <v>669</v>
      </c>
      <c r="J855" s="114"/>
      <c r="K855" s="162">
        <v>1</v>
      </c>
      <c r="L855" s="150">
        <v>0.8</v>
      </c>
      <c r="M855" s="80" t="s">
        <v>2050</v>
      </c>
    </row>
    <row r="856" spans="1:13" ht="15" customHeight="1">
      <c r="A856" s="76" t="s">
        <v>1536</v>
      </c>
      <c r="B856" s="118" t="s">
        <v>119</v>
      </c>
      <c r="C856" s="112"/>
      <c r="D856" s="157">
        <v>1.2199</v>
      </c>
      <c r="E856" s="155">
        <v>2.35</v>
      </c>
      <c r="F856" s="148">
        <f t="shared" si="14"/>
        <v>0</v>
      </c>
      <c r="G856" s="116">
        <v>30000</v>
      </c>
      <c r="H856" s="114"/>
      <c r="I856" s="80" t="s">
        <v>669</v>
      </c>
      <c r="J856" s="114"/>
      <c r="K856" s="162">
        <v>1</v>
      </c>
      <c r="L856" s="150">
        <v>0.8</v>
      </c>
      <c r="M856" s="80" t="s">
        <v>2050</v>
      </c>
    </row>
    <row r="857" spans="1:13" ht="15" customHeight="1">
      <c r="A857" s="76" t="s">
        <v>1537</v>
      </c>
      <c r="B857" s="118" t="s">
        <v>119</v>
      </c>
      <c r="C857" s="112"/>
      <c r="D857" s="157">
        <v>2.0706000000000002</v>
      </c>
      <c r="E857" s="155">
        <v>4.45</v>
      </c>
      <c r="F857" s="148">
        <f t="shared" si="14"/>
        <v>0</v>
      </c>
      <c r="G857" s="116">
        <v>47758.96</v>
      </c>
      <c r="H857" s="114"/>
      <c r="I857" s="80" t="s">
        <v>669</v>
      </c>
      <c r="J857" s="114"/>
      <c r="K857" s="162">
        <v>1</v>
      </c>
      <c r="L857" s="150">
        <v>0.8</v>
      </c>
      <c r="M857" s="80" t="s">
        <v>2050</v>
      </c>
    </row>
    <row r="858" spans="1:13" ht="15" customHeight="1">
      <c r="A858" s="76" t="s">
        <v>1538</v>
      </c>
      <c r="B858" s="118" t="s">
        <v>119</v>
      </c>
      <c r="C858" s="112"/>
      <c r="D858" s="157">
        <v>3.1720999999999999</v>
      </c>
      <c r="E858" s="155">
        <v>8.99</v>
      </c>
      <c r="F858" s="148">
        <f t="shared" si="14"/>
        <v>0</v>
      </c>
      <c r="G858" s="116">
        <v>70677.210000000006</v>
      </c>
      <c r="H858" s="114"/>
      <c r="I858" s="80" t="s">
        <v>669</v>
      </c>
      <c r="J858" s="114"/>
      <c r="K858" s="162">
        <v>1</v>
      </c>
      <c r="L858" s="150">
        <v>0.8</v>
      </c>
      <c r="M858" s="80" t="s">
        <v>2050</v>
      </c>
    </row>
    <row r="859" spans="1:13" s="74" customFormat="1" ht="15" customHeight="1">
      <c r="A859" s="76" t="s">
        <v>1539</v>
      </c>
      <c r="B859" s="118" t="s">
        <v>267</v>
      </c>
      <c r="C859" s="112"/>
      <c r="D859" s="157">
        <v>0.67300000000000004</v>
      </c>
      <c r="E859" s="155">
        <v>2.58</v>
      </c>
      <c r="F859" s="148">
        <f t="shared" si="14"/>
        <v>0</v>
      </c>
      <c r="G859" s="116">
        <v>30000</v>
      </c>
      <c r="H859" s="114"/>
      <c r="I859" s="80" t="s">
        <v>669</v>
      </c>
      <c r="J859" s="114"/>
      <c r="K859" s="162">
        <v>1</v>
      </c>
      <c r="L859" s="150">
        <v>0.8</v>
      </c>
      <c r="M859" s="80" t="s">
        <v>2050</v>
      </c>
    </row>
    <row r="860" spans="1:13" ht="15" customHeight="1">
      <c r="A860" s="76" t="s">
        <v>1540</v>
      </c>
      <c r="B860" s="118" t="s">
        <v>267</v>
      </c>
      <c r="C860" s="112"/>
      <c r="D860" s="157">
        <v>1.6959</v>
      </c>
      <c r="E860" s="155">
        <v>2.87</v>
      </c>
      <c r="F860" s="148">
        <f t="shared" si="14"/>
        <v>0</v>
      </c>
      <c r="G860" s="116">
        <v>33959.919999999998</v>
      </c>
      <c r="H860" s="114"/>
      <c r="I860" s="80" t="s">
        <v>669</v>
      </c>
      <c r="J860" s="114"/>
      <c r="K860" s="162">
        <v>1</v>
      </c>
      <c r="L860" s="150">
        <v>0.8</v>
      </c>
      <c r="M860" s="80" t="s">
        <v>2050</v>
      </c>
    </row>
    <row r="861" spans="1:13" ht="15" customHeight="1">
      <c r="A861" s="76" t="s">
        <v>1541</v>
      </c>
      <c r="B861" s="118" t="s">
        <v>267</v>
      </c>
      <c r="C861" s="112"/>
      <c r="D861" s="157">
        <v>2.5062000000000002</v>
      </c>
      <c r="E861" s="155">
        <v>6.79</v>
      </c>
      <c r="F861" s="148">
        <f t="shared" si="14"/>
        <v>0</v>
      </c>
      <c r="G861" s="116">
        <v>55938.54</v>
      </c>
      <c r="H861" s="114"/>
      <c r="I861" s="80" t="s">
        <v>669</v>
      </c>
      <c r="J861" s="114"/>
      <c r="K861" s="162">
        <v>1</v>
      </c>
      <c r="L861" s="150">
        <v>0.8</v>
      </c>
      <c r="M861" s="80" t="s">
        <v>2050</v>
      </c>
    </row>
    <row r="862" spans="1:13" ht="15" customHeight="1">
      <c r="A862" s="76" t="s">
        <v>1542</v>
      </c>
      <c r="B862" s="118" t="s">
        <v>267</v>
      </c>
      <c r="C862" s="112"/>
      <c r="D862" s="157">
        <v>3.8218999999999999</v>
      </c>
      <c r="E862" s="155">
        <v>9.16</v>
      </c>
      <c r="F862" s="148">
        <f t="shared" si="14"/>
        <v>0</v>
      </c>
      <c r="G862" s="116">
        <v>59558.13</v>
      </c>
      <c r="H862" s="114"/>
      <c r="I862" s="80" t="s">
        <v>669</v>
      </c>
      <c r="J862" s="114"/>
      <c r="K862" s="162">
        <v>1</v>
      </c>
      <c r="L862" s="150">
        <v>0.8</v>
      </c>
      <c r="M862" s="80" t="s">
        <v>2050</v>
      </c>
    </row>
    <row r="863" spans="1:13" s="74" customFormat="1" ht="15" customHeight="1">
      <c r="A863" s="76" t="s">
        <v>1543</v>
      </c>
      <c r="B863" s="118" t="s">
        <v>268</v>
      </c>
      <c r="C863" s="112"/>
      <c r="D863" s="157">
        <v>1.3143</v>
      </c>
      <c r="E863" s="155">
        <v>2.11</v>
      </c>
      <c r="F863" s="148">
        <f t="shared" si="14"/>
        <v>0</v>
      </c>
      <c r="G863" s="116">
        <v>30922.639999999999</v>
      </c>
      <c r="H863" s="114"/>
      <c r="I863" s="80" t="s">
        <v>669</v>
      </c>
      <c r="J863" s="114"/>
      <c r="K863" s="162">
        <v>1</v>
      </c>
      <c r="L863" s="150">
        <v>0.8</v>
      </c>
      <c r="M863" s="80" t="s">
        <v>2050</v>
      </c>
    </row>
    <row r="864" spans="1:13" ht="15" customHeight="1">
      <c r="A864" s="76" t="s">
        <v>1544</v>
      </c>
      <c r="B864" s="118" t="s">
        <v>268</v>
      </c>
      <c r="C864" s="112"/>
      <c r="D864" s="157">
        <v>1.3143</v>
      </c>
      <c r="E864" s="155">
        <v>2.74</v>
      </c>
      <c r="F864" s="148">
        <f t="shared" si="14"/>
        <v>0</v>
      </c>
      <c r="G864" s="116">
        <v>30922.639999999999</v>
      </c>
      <c r="H864" s="114"/>
      <c r="I864" s="80" t="s">
        <v>669</v>
      </c>
      <c r="J864" s="114"/>
      <c r="K864" s="162">
        <v>1</v>
      </c>
      <c r="L864" s="150">
        <v>0.8</v>
      </c>
      <c r="M864" s="80" t="s">
        <v>2050</v>
      </c>
    </row>
    <row r="865" spans="1:13" ht="15" customHeight="1">
      <c r="A865" s="76" t="s">
        <v>1545</v>
      </c>
      <c r="B865" s="118" t="s">
        <v>268</v>
      </c>
      <c r="C865" s="112"/>
      <c r="D865" s="157">
        <v>3.2988</v>
      </c>
      <c r="E865" s="155">
        <v>8.66</v>
      </c>
      <c r="F865" s="148">
        <f t="shared" si="14"/>
        <v>0</v>
      </c>
      <c r="G865" s="116">
        <v>63220.29</v>
      </c>
      <c r="H865" s="114"/>
      <c r="I865" s="80" t="s">
        <v>669</v>
      </c>
      <c r="J865" s="114"/>
      <c r="K865" s="162">
        <v>1</v>
      </c>
      <c r="L865" s="150">
        <v>0.8</v>
      </c>
      <c r="M865" s="80" t="s">
        <v>2050</v>
      </c>
    </row>
    <row r="866" spans="1:13" ht="15" customHeight="1">
      <c r="A866" s="76" t="s">
        <v>1546</v>
      </c>
      <c r="B866" s="118" t="s">
        <v>268</v>
      </c>
      <c r="C866" s="112"/>
      <c r="D866" s="157">
        <v>4.5872999999999999</v>
      </c>
      <c r="E866" s="155">
        <v>13.02</v>
      </c>
      <c r="F866" s="148">
        <f t="shared" si="14"/>
        <v>0</v>
      </c>
      <c r="G866" s="116">
        <v>101999.38</v>
      </c>
      <c r="H866" s="114"/>
      <c r="I866" s="80" t="s">
        <v>669</v>
      </c>
      <c r="J866" s="114"/>
      <c r="K866" s="162">
        <v>1</v>
      </c>
      <c r="L866" s="150">
        <v>0.8</v>
      </c>
      <c r="M866" s="80" t="s">
        <v>2050</v>
      </c>
    </row>
    <row r="867" spans="1:13" s="74" customFormat="1" ht="15" customHeight="1">
      <c r="A867" s="76" t="s">
        <v>2069</v>
      </c>
      <c r="B867" s="118" t="s">
        <v>2098</v>
      </c>
      <c r="C867" s="112"/>
      <c r="D867" s="157">
        <v>0.6552</v>
      </c>
      <c r="E867" s="155">
        <v>1.25</v>
      </c>
      <c r="F867" s="148">
        <f t="shared" si="14"/>
        <v>0</v>
      </c>
      <c r="G867" s="116">
        <v>30000</v>
      </c>
      <c r="H867" s="114"/>
      <c r="I867" s="80" t="s">
        <v>669</v>
      </c>
      <c r="J867" s="114"/>
      <c r="K867" s="162">
        <v>1</v>
      </c>
      <c r="L867" s="150">
        <v>0.8</v>
      </c>
      <c r="M867" s="80" t="s">
        <v>2050</v>
      </c>
    </row>
    <row r="868" spans="1:13" ht="15" customHeight="1">
      <c r="A868" s="76" t="s">
        <v>2070</v>
      </c>
      <c r="B868" s="118" t="s">
        <v>2098</v>
      </c>
      <c r="C868" s="112"/>
      <c r="D868" s="157">
        <v>1.9692000000000001</v>
      </c>
      <c r="E868" s="155">
        <v>1.96</v>
      </c>
      <c r="F868" s="148">
        <f t="shared" si="14"/>
        <v>0</v>
      </c>
      <c r="G868" s="116">
        <v>37111.449999999997</v>
      </c>
      <c r="H868" s="114"/>
      <c r="I868" s="80" t="s">
        <v>669</v>
      </c>
      <c r="J868" s="114"/>
      <c r="K868" s="162">
        <v>1</v>
      </c>
      <c r="L868" s="150">
        <v>0.8</v>
      </c>
      <c r="M868" s="80" t="s">
        <v>2050</v>
      </c>
    </row>
    <row r="869" spans="1:13" ht="15" customHeight="1">
      <c r="A869" s="76" t="s">
        <v>2071</v>
      </c>
      <c r="B869" s="118" t="s">
        <v>2098</v>
      </c>
      <c r="C869" s="112"/>
      <c r="D869" s="157">
        <v>3.6511</v>
      </c>
      <c r="E869" s="155">
        <v>4.6100000000000003</v>
      </c>
      <c r="F869" s="148">
        <f t="shared" si="14"/>
        <v>0</v>
      </c>
      <c r="G869" s="116">
        <v>98022.24</v>
      </c>
      <c r="H869" s="114"/>
      <c r="I869" s="80" t="s">
        <v>669</v>
      </c>
      <c r="J869" s="114"/>
      <c r="K869" s="162">
        <v>1</v>
      </c>
      <c r="L869" s="150">
        <v>0.8</v>
      </c>
      <c r="M869" s="80" t="s">
        <v>2050</v>
      </c>
    </row>
    <row r="870" spans="1:13" ht="15" customHeight="1">
      <c r="A870" s="76" t="s">
        <v>2072</v>
      </c>
      <c r="B870" s="118" t="s">
        <v>2098</v>
      </c>
      <c r="C870" s="112"/>
      <c r="D870" s="157">
        <v>6.1841999999999997</v>
      </c>
      <c r="E870" s="155">
        <v>11.09</v>
      </c>
      <c r="F870" s="148">
        <f t="shared" si="14"/>
        <v>0</v>
      </c>
      <c r="G870" s="116">
        <v>98022.24</v>
      </c>
      <c r="H870" s="114"/>
      <c r="I870" s="80" t="s">
        <v>669</v>
      </c>
      <c r="J870" s="114"/>
      <c r="K870" s="162">
        <v>1</v>
      </c>
      <c r="L870" s="150">
        <v>0.8</v>
      </c>
      <c r="M870" s="80" t="s">
        <v>2050</v>
      </c>
    </row>
    <row r="871" spans="1:13" s="74" customFormat="1" ht="15" customHeight="1">
      <c r="A871" s="76" t="s">
        <v>1547</v>
      </c>
      <c r="B871" s="118" t="s">
        <v>120</v>
      </c>
      <c r="C871" s="112"/>
      <c r="D871" s="157">
        <v>0.67320000000000002</v>
      </c>
      <c r="E871" s="155">
        <v>1.98</v>
      </c>
      <c r="F871" s="148">
        <f t="shared" si="14"/>
        <v>0</v>
      </c>
      <c r="G871" s="116">
        <v>30000</v>
      </c>
      <c r="H871" s="114"/>
      <c r="I871" s="80" t="s">
        <v>656</v>
      </c>
      <c r="J871" s="114"/>
      <c r="K871" s="162">
        <v>1</v>
      </c>
      <c r="L871" s="150">
        <v>0.8</v>
      </c>
      <c r="M871" s="80" t="s">
        <v>2050</v>
      </c>
    </row>
    <row r="872" spans="1:13" ht="15" customHeight="1">
      <c r="A872" s="76" t="s">
        <v>1548</v>
      </c>
      <c r="B872" s="118" t="s">
        <v>120</v>
      </c>
      <c r="C872" s="112"/>
      <c r="D872" s="157">
        <v>1.0290999999999999</v>
      </c>
      <c r="E872" s="155">
        <v>2.92</v>
      </c>
      <c r="F872" s="148">
        <f t="shared" si="14"/>
        <v>0</v>
      </c>
      <c r="G872" s="116">
        <v>30000</v>
      </c>
      <c r="H872" s="114"/>
      <c r="I872" s="80" t="s">
        <v>656</v>
      </c>
      <c r="J872" s="114"/>
      <c r="K872" s="162">
        <v>1</v>
      </c>
      <c r="L872" s="150">
        <v>0.8</v>
      </c>
      <c r="M872" s="80" t="s">
        <v>2050</v>
      </c>
    </row>
    <row r="873" spans="1:13" ht="15" customHeight="1">
      <c r="A873" s="76" t="s">
        <v>1549</v>
      </c>
      <c r="B873" s="118" t="s">
        <v>120</v>
      </c>
      <c r="C873" s="112"/>
      <c r="D873" s="157">
        <v>1.3920999999999999</v>
      </c>
      <c r="E873" s="155">
        <v>4.3499999999999996</v>
      </c>
      <c r="F873" s="148">
        <f t="shared" si="14"/>
        <v>0</v>
      </c>
      <c r="G873" s="116">
        <v>31762.77</v>
      </c>
      <c r="H873" s="114"/>
      <c r="I873" s="80" t="s">
        <v>656</v>
      </c>
      <c r="J873" s="114"/>
      <c r="K873" s="162">
        <v>1</v>
      </c>
      <c r="L873" s="150">
        <v>0.8</v>
      </c>
      <c r="M873" s="80" t="s">
        <v>2050</v>
      </c>
    </row>
    <row r="874" spans="1:13" ht="15" customHeight="1">
      <c r="A874" s="76" t="s">
        <v>1550</v>
      </c>
      <c r="B874" s="118" t="s">
        <v>120</v>
      </c>
      <c r="C874" s="112"/>
      <c r="D874" s="157">
        <v>2.0886</v>
      </c>
      <c r="E874" s="155">
        <v>7.21</v>
      </c>
      <c r="F874" s="148">
        <f t="shared" si="14"/>
        <v>0</v>
      </c>
      <c r="G874" s="116">
        <v>46694.29</v>
      </c>
      <c r="H874" s="114"/>
      <c r="I874" s="80" t="s">
        <v>656</v>
      </c>
      <c r="J874" s="114"/>
      <c r="K874" s="162">
        <v>1</v>
      </c>
      <c r="L874" s="150">
        <v>0.8</v>
      </c>
      <c r="M874" s="80" t="s">
        <v>2050</v>
      </c>
    </row>
    <row r="875" spans="1:13" s="74" customFormat="1" ht="15" customHeight="1">
      <c r="A875" s="76" t="s">
        <v>1551</v>
      </c>
      <c r="B875" s="118" t="s">
        <v>121</v>
      </c>
      <c r="C875" s="112"/>
      <c r="D875" s="157">
        <v>0.4103</v>
      </c>
      <c r="E875" s="155">
        <v>1.62</v>
      </c>
      <c r="F875" s="148">
        <f t="shared" si="14"/>
        <v>0</v>
      </c>
      <c r="G875" s="116">
        <v>30000</v>
      </c>
      <c r="H875" s="114"/>
      <c r="I875" s="80" t="s">
        <v>669</v>
      </c>
      <c r="J875" s="114"/>
      <c r="K875" s="162">
        <v>1</v>
      </c>
      <c r="L875" s="150">
        <v>0.8</v>
      </c>
      <c r="M875" s="80" t="s">
        <v>2050</v>
      </c>
    </row>
    <row r="876" spans="1:13" ht="15" customHeight="1">
      <c r="A876" s="76" t="s">
        <v>1552</v>
      </c>
      <c r="B876" s="118" t="s">
        <v>121</v>
      </c>
      <c r="C876" s="112"/>
      <c r="D876" s="157">
        <v>0.79110000000000003</v>
      </c>
      <c r="E876" s="155">
        <v>2.9</v>
      </c>
      <c r="F876" s="148">
        <f t="shared" si="14"/>
        <v>0</v>
      </c>
      <c r="G876" s="116">
        <v>30000</v>
      </c>
      <c r="H876" s="114"/>
      <c r="I876" s="80" t="s">
        <v>669</v>
      </c>
      <c r="J876" s="114"/>
      <c r="K876" s="162">
        <v>1</v>
      </c>
      <c r="L876" s="150">
        <v>0.8</v>
      </c>
      <c r="M876" s="80" t="s">
        <v>2050</v>
      </c>
    </row>
    <row r="877" spans="1:13" ht="15" customHeight="1">
      <c r="A877" s="76" t="s">
        <v>1553</v>
      </c>
      <c r="B877" s="118" t="s">
        <v>121</v>
      </c>
      <c r="C877" s="112"/>
      <c r="D877" s="157">
        <v>1.0706</v>
      </c>
      <c r="E877" s="155">
        <v>3.96</v>
      </c>
      <c r="F877" s="148">
        <f t="shared" si="14"/>
        <v>0</v>
      </c>
      <c r="G877" s="116">
        <v>30000</v>
      </c>
      <c r="H877" s="114"/>
      <c r="I877" s="80" t="s">
        <v>669</v>
      </c>
      <c r="J877" s="114"/>
      <c r="K877" s="162">
        <v>1</v>
      </c>
      <c r="L877" s="150">
        <v>0.8</v>
      </c>
      <c r="M877" s="80" t="s">
        <v>2050</v>
      </c>
    </row>
    <row r="878" spans="1:13" ht="15" customHeight="1">
      <c r="A878" s="76" t="s">
        <v>1554</v>
      </c>
      <c r="B878" s="118" t="s">
        <v>121</v>
      </c>
      <c r="C878" s="112"/>
      <c r="D878" s="157">
        <v>2.1292</v>
      </c>
      <c r="E878" s="155">
        <v>7.69</v>
      </c>
      <c r="F878" s="148">
        <f t="shared" si="14"/>
        <v>0</v>
      </c>
      <c r="G878" s="116">
        <v>47593.79</v>
      </c>
      <c r="H878" s="114"/>
      <c r="I878" s="80" t="s">
        <v>669</v>
      </c>
      <c r="J878" s="114"/>
      <c r="K878" s="162">
        <v>1</v>
      </c>
      <c r="L878" s="150">
        <v>0.8</v>
      </c>
      <c r="M878" s="80" t="s">
        <v>2050</v>
      </c>
    </row>
    <row r="879" spans="1:13" s="74" customFormat="1" ht="15" customHeight="1">
      <c r="A879" s="76" t="s">
        <v>1555</v>
      </c>
      <c r="B879" s="118" t="s">
        <v>269</v>
      </c>
      <c r="C879" s="112"/>
      <c r="D879" s="157">
        <v>1.8574999999999999</v>
      </c>
      <c r="E879" s="155">
        <v>2.8</v>
      </c>
      <c r="F879" s="148">
        <f t="shared" si="14"/>
        <v>0</v>
      </c>
      <c r="G879" s="116">
        <v>38739.94</v>
      </c>
      <c r="H879" s="114"/>
      <c r="I879" s="80" t="s">
        <v>670</v>
      </c>
      <c r="J879" s="114"/>
      <c r="K879" s="162">
        <v>1</v>
      </c>
      <c r="L879" s="150">
        <v>0.8</v>
      </c>
      <c r="M879" s="80" t="s">
        <v>2050</v>
      </c>
    </row>
    <row r="880" spans="1:13" ht="15" customHeight="1">
      <c r="A880" s="76" t="s">
        <v>1556</v>
      </c>
      <c r="B880" s="118" t="s">
        <v>269</v>
      </c>
      <c r="C880" s="112"/>
      <c r="D880" s="157">
        <v>2.1493000000000002</v>
      </c>
      <c r="E880" s="155">
        <v>3.52</v>
      </c>
      <c r="F880" s="148">
        <f t="shared" si="14"/>
        <v>0</v>
      </c>
      <c r="G880" s="116">
        <v>41518.85</v>
      </c>
      <c r="H880" s="114"/>
      <c r="I880" s="80" t="s">
        <v>670</v>
      </c>
      <c r="J880" s="114"/>
      <c r="K880" s="162">
        <v>1</v>
      </c>
      <c r="L880" s="150">
        <v>0.8</v>
      </c>
      <c r="M880" s="80" t="s">
        <v>2050</v>
      </c>
    </row>
    <row r="881" spans="1:13" ht="15" customHeight="1">
      <c r="A881" s="76" t="s">
        <v>1557</v>
      </c>
      <c r="B881" s="118" t="s">
        <v>269</v>
      </c>
      <c r="C881" s="112"/>
      <c r="D881" s="157">
        <v>3.5463</v>
      </c>
      <c r="E881" s="155">
        <v>6.27</v>
      </c>
      <c r="F881" s="148">
        <f t="shared" si="14"/>
        <v>0</v>
      </c>
      <c r="G881" s="116">
        <v>68038.67</v>
      </c>
      <c r="H881" s="114"/>
      <c r="I881" s="80" t="s">
        <v>670</v>
      </c>
      <c r="J881" s="114"/>
      <c r="K881" s="162">
        <v>1</v>
      </c>
      <c r="L881" s="150">
        <v>0.8</v>
      </c>
      <c r="M881" s="80" t="s">
        <v>2050</v>
      </c>
    </row>
    <row r="882" spans="1:13" ht="15" customHeight="1">
      <c r="A882" s="76" t="s">
        <v>1558</v>
      </c>
      <c r="B882" s="118" t="s">
        <v>269</v>
      </c>
      <c r="C882" s="112"/>
      <c r="D882" s="157">
        <v>5.7373000000000003</v>
      </c>
      <c r="E882" s="155">
        <v>12.9</v>
      </c>
      <c r="F882" s="148">
        <f t="shared" si="14"/>
        <v>0</v>
      </c>
      <c r="G882" s="116">
        <v>127451.86</v>
      </c>
      <c r="H882" s="114"/>
      <c r="I882" s="80" t="s">
        <v>670</v>
      </c>
      <c r="J882" s="114"/>
      <c r="K882" s="162">
        <v>1</v>
      </c>
      <c r="L882" s="150">
        <v>0.8</v>
      </c>
      <c r="M882" s="80" t="s">
        <v>2050</v>
      </c>
    </row>
    <row r="883" spans="1:13" s="74" customFormat="1" ht="15" customHeight="1">
      <c r="A883" s="76" t="s">
        <v>1559</v>
      </c>
      <c r="B883" s="118" t="s">
        <v>270</v>
      </c>
      <c r="C883" s="112"/>
      <c r="D883" s="157">
        <v>1.881</v>
      </c>
      <c r="E883" s="155">
        <v>2.0499999999999998</v>
      </c>
      <c r="F883" s="148">
        <f t="shared" si="14"/>
        <v>0</v>
      </c>
      <c r="G883" s="116">
        <v>37287.24</v>
      </c>
      <c r="H883" s="114"/>
      <c r="I883" s="80" t="s">
        <v>670</v>
      </c>
      <c r="J883" s="114"/>
      <c r="K883" s="162">
        <v>1</v>
      </c>
      <c r="L883" s="150">
        <v>0.8</v>
      </c>
      <c r="M883" s="80" t="s">
        <v>2050</v>
      </c>
    </row>
    <row r="884" spans="1:13" ht="15" customHeight="1">
      <c r="A884" s="76" t="s">
        <v>1560</v>
      </c>
      <c r="B884" s="118" t="s">
        <v>270</v>
      </c>
      <c r="C884" s="112"/>
      <c r="D884" s="157">
        <v>2.0969000000000002</v>
      </c>
      <c r="E884" s="155">
        <v>2.66</v>
      </c>
      <c r="F884" s="148">
        <f t="shared" si="14"/>
        <v>0</v>
      </c>
      <c r="G884" s="116">
        <v>38142.589999999997</v>
      </c>
      <c r="H884" s="114"/>
      <c r="I884" s="80" t="s">
        <v>670</v>
      </c>
      <c r="J884" s="114"/>
      <c r="K884" s="162">
        <v>1</v>
      </c>
      <c r="L884" s="150">
        <v>0.8</v>
      </c>
      <c r="M884" s="80" t="s">
        <v>2050</v>
      </c>
    </row>
    <row r="885" spans="1:13" ht="15" customHeight="1">
      <c r="A885" s="76" t="s">
        <v>1561</v>
      </c>
      <c r="B885" s="118" t="s">
        <v>270</v>
      </c>
      <c r="C885" s="112"/>
      <c r="D885" s="157">
        <v>2.9826999999999999</v>
      </c>
      <c r="E885" s="155">
        <v>5.08</v>
      </c>
      <c r="F885" s="148">
        <f t="shared" si="14"/>
        <v>0</v>
      </c>
      <c r="G885" s="116">
        <v>60934.89</v>
      </c>
      <c r="H885" s="114"/>
      <c r="I885" s="80" t="s">
        <v>670</v>
      </c>
      <c r="J885" s="114"/>
      <c r="K885" s="162">
        <v>1</v>
      </c>
      <c r="L885" s="150">
        <v>0.8</v>
      </c>
      <c r="M885" s="80" t="s">
        <v>2050</v>
      </c>
    </row>
    <row r="886" spans="1:13" ht="15" customHeight="1">
      <c r="A886" s="76" t="s">
        <v>1562</v>
      </c>
      <c r="B886" s="118" t="s">
        <v>270</v>
      </c>
      <c r="C886" s="112"/>
      <c r="D886" s="157">
        <v>5.7092000000000001</v>
      </c>
      <c r="E886" s="155">
        <v>13.05</v>
      </c>
      <c r="F886" s="148">
        <f t="shared" si="14"/>
        <v>0</v>
      </c>
      <c r="G886" s="116">
        <v>126830.23</v>
      </c>
      <c r="H886" s="114"/>
      <c r="I886" s="80" t="s">
        <v>670</v>
      </c>
      <c r="J886" s="114"/>
      <c r="K886" s="162">
        <v>1</v>
      </c>
      <c r="L886" s="150">
        <v>0.8</v>
      </c>
      <c r="M886" s="80" t="s">
        <v>2050</v>
      </c>
    </row>
    <row r="887" spans="1:13" s="74" customFormat="1" ht="15" customHeight="1">
      <c r="A887" s="76" t="s">
        <v>1563</v>
      </c>
      <c r="B887" s="118" t="s">
        <v>271</v>
      </c>
      <c r="C887" s="112"/>
      <c r="D887" s="157">
        <v>0.65720000000000001</v>
      </c>
      <c r="E887" s="155">
        <v>1.86</v>
      </c>
      <c r="F887" s="148">
        <f t="shared" si="14"/>
        <v>0</v>
      </c>
      <c r="G887" s="116">
        <v>30000</v>
      </c>
      <c r="H887" s="114"/>
      <c r="I887" s="80" t="s">
        <v>670</v>
      </c>
      <c r="J887" s="114"/>
      <c r="K887" s="162">
        <v>1</v>
      </c>
      <c r="L887" s="150">
        <v>0.8</v>
      </c>
      <c r="M887" s="80" t="s">
        <v>2050</v>
      </c>
    </row>
    <row r="888" spans="1:13" ht="15" customHeight="1">
      <c r="A888" s="76" t="s">
        <v>1564</v>
      </c>
      <c r="B888" s="118" t="s">
        <v>271</v>
      </c>
      <c r="C888" s="112"/>
      <c r="D888" s="157">
        <v>0.84670000000000001</v>
      </c>
      <c r="E888" s="155">
        <v>2.4700000000000002</v>
      </c>
      <c r="F888" s="148">
        <f t="shared" si="14"/>
        <v>0</v>
      </c>
      <c r="G888" s="116">
        <v>30000</v>
      </c>
      <c r="H888" s="114"/>
      <c r="I888" s="80" t="s">
        <v>670</v>
      </c>
      <c r="J888" s="114"/>
      <c r="K888" s="162">
        <v>1</v>
      </c>
      <c r="L888" s="150">
        <v>0.8</v>
      </c>
      <c r="M888" s="80" t="s">
        <v>2050</v>
      </c>
    </row>
    <row r="889" spans="1:13" ht="15" customHeight="1">
      <c r="A889" s="76" t="s">
        <v>1565</v>
      </c>
      <c r="B889" s="118" t="s">
        <v>271</v>
      </c>
      <c r="C889" s="112"/>
      <c r="D889" s="157">
        <v>2.5112000000000001</v>
      </c>
      <c r="E889" s="155">
        <v>4.83</v>
      </c>
      <c r="F889" s="148">
        <f t="shared" si="14"/>
        <v>0</v>
      </c>
      <c r="G889" s="116">
        <v>50014.28</v>
      </c>
      <c r="H889" s="114"/>
      <c r="I889" s="80" t="s">
        <v>670</v>
      </c>
      <c r="J889" s="114"/>
      <c r="K889" s="162">
        <v>1</v>
      </c>
      <c r="L889" s="150">
        <v>0.8</v>
      </c>
      <c r="M889" s="80" t="s">
        <v>2050</v>
      </c>
    </row>
    <row r="890" spans="1:13" ht="15" customHeight="1">
      <c r="A890" s="76" t="s">
        <v>1566</v>
      </c>
      <c r="B890" s="118" t="s">
        <v>271</v>
      </c>
      <c r="C890" s="112"/>
      <c r="D890" s="157">
        <v>3.6570999999999998</v>
      </c>
      <c r="E890" s="155">
        <v>6.43</v>
      </c>
      <c r="F890" s="148">
        <f t="shared" si="14"/>
        <v>0</v>
      </c>
      <c r="G890" s="116">
        <v>62062.2</v>
      </c>
      <c r="H890" s="114"/>
      <c r="I890" s="80" t="s">
        <v>670</v>
      </c>
      <c r="J890" s="114"/>
      <c r="K890" s="162">
        <v>1</v>
      </c>
      <c r="L890" s="150">
        <v>0.8</v>
      </c>
      <c r="M890" s="80" t="s">
        <v>2050</v>
      </c>
    </row>
    <row r="891" spans="1:13" s="74" customFormat="1" ht="15" customHeight="1">
      <c r="A891" s="76" t="s">
        <v>1567</v>
      </c>
      <c r="B891" s="118" t="s">
        <v>122</v>
      </c>
      <c r="C891" s="112"/>
      <c r="D891" s="157">
        <v>1.3154999999999999</v>
      </c>
      <c r="E891" s="155">
        <v>1.59</v>
      </c>
      <c r="F891" s="148">
        <f t="shared" si="14"/>
        <v>0</v>
      </c>
      <c r="G891" s="116">
        <v>30000</v>
      </c>
      <c r="H891" s="114"/>
      <c r="I891" s="80" t="s">
        <v>670</v>
      </c>
      <c r="J891" s="114"/>
      <c r="K891" s="162">
        <v>1</v>
      </c>
      <c r="L891" s="150">
        <v>0.8</v>
      </c>
      <c r="M891" s="80" t="s">
        <v>2050</v>
      </c>
    </row>
    <row r="892" spans="1:13" ht="15" customHeight="1">
      <c r="A892" s="76" t="s">
        <v>1568</v>
      </c>
      <c r="B892" s="118" t="s">
        <v>122</v>
      </c>
      <c r="C892" s="112"/>
      <c r="D892" s="157">
        <v>2.2902</v>
      </c>
      <c r="E892" s="155">
        <v>1.72</v>
      </c>
      <c r="F892" s="148">
        <f t="shared" si="14"/>
        <v>0</v>
      </c>
      <c r="G892" s="116">
        <v>45219.13</v>
      </c>
      <c r="H892" s="114"/>
      <c r="I892" s="80" t="s">
        <v>670</v>
      </c>
      <c r="J892" s="114"/>
      <c r="K892" s="162">
        <v>1</v>
      </c>
      <c r="L892" s="150">
        <v>0.8</v>
      </c>
      <c r="M892" s="80" t="s">
        <v>2050</v>
      </c>
    </row>
    <row r="893" spans="1:13" ht="15" customHeight="1">
      <c r="A893" s="76" t="s">
        <v>1569</v>
      </c>
      <c r="B893" s="118" t="s">
        <v>122</v>
      </c>
      <c r="C893" s="112"/>
      <c r="D893" s="157">
        <v>2.2902</v>
      </c>
      <c r="E893" s="155">
        <v>3.9</v>
      </c>
      <c r="F893" s="148">
        <f t="shared" si="14"/>
        <v>0</v>
      </c>
      <c r="G893" s="116">
        <v>51100.14</v>
      </c>
      <c r="H893" s="114"/>
      <c r="I893" s="80" t="s">
        <v>670</v>
      </c>
      <c r="J893" s="114"/>
      <c r="K893" s="162">
        <v>1</v>
      </c>
      <c r="L893" s="150">
        <v>0.8</v>
      </c>
      <c r="M893" s="80" t="s">
        <v>2050</v>
      </c>
    </row>
    <row r="894" spans="1:13" ht="15" customHeight="1">
      <c r="A894" s="76" t="s">
        <v>1570</v>
      </c>
      <c r="B894" s="118" t="s">
        <v>122</v>
      </c>
      <c r="C894" s="112"/>
      <c r="D894" s="157">
        <v>4.2221000000000002</v>
      </c>
      <c r="E894" s="155">
        <v>8.93</v>
      </c>
      <c r="F894" s="148">
        <f t="shared" si="14"/>
        <v>0</v>
      </c>
      <c r="G894" s="116">
        <v>93915.31</v>
      </c>
      <c r="H894" s="114"/>
      <c r="I894" s="80" t="s">
        <v>670</v>
      </c>
      <c r="J894" s="114"/>
      <c r="K894" s="162">
        <v>1</v>
      </c>
      <c r="L894" s="150">
        <v>0.8</v>
      </c>
      <c r="M894" s="80" t="s">
        <v>2050</v>
      </c>
    </row>
    <row r="895" spans="1:13" s="74" customFormat="1" ht="15" customHeight="1">
      <c r="A895" s="76" t="s">
        <v>1571</v>
      </c>
      <c r="B895" s="118" t="s">
        <v>272</v>
      </c>
      <c r="C895" s="112"/>
      <c r="D895" s="157">
        <v>1.1023000000000001</v>
      </c>
      <c r="E895" s="155">
        <v>2.14</v>
      </c>
      <c r="F895" s="148">
        <f t="shared" si="14"/>
        <v>0</v>
      </c>
      <c r="G895" s="116">
        <v>30000</v>
      </c>
      <c r="H895" s="114"/>
      <c r="I895" s="80" t="s">
        <v>670</v>
      </c>
      <c r="J895" s="114"/>
      <c r="K895" s="162">
        <v>1</v>
      </c>
      <c r="L895" s="150">
        <v>0.8</v>
      </c>
      <c r="M895" s="80" t="s">
        <v>2050</v>
      </c>
    </row>
    <row r="896" spans="1:13" ht="15" customHeight="1">
      <c r="A896" s="76" t="s">
        <v>1572</v>
      </c>
      <c r="B896" s="118" t="s">
        <v>272</v>
      </c>
      <c r="C896" s="112"/>
      <c r="D896" s="157">
        <v>1.3785000000000001</v>
      </c>
      <c r="E896" s="155">
        <v>3.34</v>
      </c>
      <c r="F896" s="148">
        <f t="shared" si="14"/>
        <v>0</v>
      </c>
      <c r="G896" s="116">
        <v>30000</v>
      </c>
      <c r="H896" s="114"/>
      <c r="I896" s="80" t="s">
        <v>670</v>
      </c>
      <c r="J896" s="114"/>
      <c r="K896" s="162">
        <v>1</v>
      </c>
      <c r="L896" s="150">
        <v>0.8</v>
      </c>
      <c r="M896" s="80" t="s">
        <v>2050</v>
      </c>
    </row>
    <row r="897" spans="1:13" ht="15" customHeight="1">
      <c r="A897" s="76" t="s">
        <v>1573</v>
      </c>
      <c r="B897" s="118" t="s">
        <v>272</v>
      </c>
      <c r="C897" s="112"/>
      <c r="D897" s="157">
        <v>1.8406</v>
      </c>
      <c r="E897" s="155">
        <v>4.5</v>
      </c>
      <c r="F897" s="148">
        <f t="shared" si="14"/>
        <v>0</v>
      </c>
      <c r="G897" s="116">
        <v>40984.97</v>
      </c>
      <c r="H897" s="114"/>
      <c r="I897" s="80" t="s">
        <v>670</v>
      </c>
      <c r="J897" s="114"/>
      <c r="K897" s="162">
        <v>1</v>
      </c>
      <c r="L897" s="150">
        <v>0.8</v>
      </c>
      <c r="M897" s="80" t="s">
        <v>2050</v>
      </c>
    </row>
    <row r="898" spans="1:13" ht="15" customHeight="1">
      <c r="A898" s="76" t="s">
        <v>1574</v>
      </c>
      <c r="B898" s="118" t="s">
        <v>272</v>
      </c>
      <c r="C898" s="112"/>
      <c r="D898" s="157">
        <v>3.2844000000000002</v>
      </c>
      <c r="E898" s="155">
        <v>9.74</v>
      </c>
      <c r="F898" s="148">
        <f t="shared" si="14"/>
        <v>0</v>
      </c>
      <c r="G898" s="116">
        <v>73160.87</v>
      </c>
      <c r="H898" s="114"/>
      <c r="I898" s="80" t="s">
        <v>670</v>
      </c>
      <c r="J898" s="114"/>
      <c r="K898" s="162">
        <v>1</v>
      </c>
      <c r="L898" s="150">
        <v>0.8</v>
      </c>
      <c r="M898" s="80" t="s">
        <v>2050</v>
      </c>
    </row>
    <row r="899" spans="1:13" s="74" customFormat="1" ht="15" customHeight="1">
      <c r="A899" s="76" t="s">
        <v>1575</v>
      </c>
      <c r="B899" s="118" t="s">
        <v>273</v>
      </c>
      <c r="C899" s="112"/>
      <c r="D899" s="157">
        <v>0.59570000000000001</v>
      </c>
      <c r="E899" s="155">
        <v>2.86</v>
      </c>
      <c r="F899" s="148">
        <f t="shared" si="14"/>
        <v>0</v>
      </c>
      <c r="G899" s="116">
        <v>30000</v>
      </c>
      <c r="H899" s="114"/>
      <c r="I899" s="80" t="s">
        <v>670</v>
      </c>
      <c r="J899" s="114"/>
      <c r="K899" s="162">
        <v>1</v>
      </c>
      <c r="L899" s="150">
        <v>0.8</v>
      </c>
      <c r="M899" s="80" t="s">
        <v>2050</v>
      </c>
    </row>
    <row r="900" spans="1:13" ht="15" customHeight="1">
      <c r="A900" s="76" t="s">
        <v>1576</v>
      </c>
      <c r="B900" s="118" t="s">
        <v>273</v>
      </c>
      <c r="C900" s="112"/>
      <c r="D900" s="157">
        <v>1.7403</v>
      </c>
      <c r="E900" s="155">
        <v>3.04</v>
      </c>
      <c r="F900" s="148">
        <f t="shared" si="14"/>
        <v>0</v>
      </c>
      <c r="G900" s="116">
        <v>35441.72</v>
      </c>
      <c r="H900" s="114"/>
      <c r="I900" s="80" t="s">
        <v>670</v>
      </c>
      <c r="J900" s="114"/>
      <c r="K900" s="162">
        <v>1</v>
      </c>
      <c r="L900" s="150">
        <v>0.8</v>
      </c>
      <c r="M900" s="80" t="s">
        <v>2050</v>
      </c>
    </row>
    <row r="901" spans="1:13" ht="15" customHeight="1">
      <c r="A901" s="76" t="s">
        <v>1577</v>
      </c>
      <c r="B901" s="118" t="s">
        <v>273</v>
      </c>
      <c r="C901" s="112"/>
      <c r="D901" s="157">
        <v>2.6739999999999999</v>
      </c>
      <c r="E901" s="155">
        <v>5.07</v>
      </c>
      <c r="F901" s="148">
        <f t="shared" si="14"/>
        <v>0</v>
      </c>
      <c r="G901" s="116">
        <v>54998.46</v>
      </c>
      <c r="H901" s="114"/>
      <c r="I901" s="80" t="s">
        <v>670</v>
      </c>
      <c r="J901" s="114"/>
      <c r="K901" s="162">
        <v>1</v>
      </c>
      <c r="L901" s="150">
        <v>0.8</v>
      </c>
      <c r="M901" s="80" t="s">
        <v>2050</v>
      </c>
    </row>
    <row r="902" spans="1:13" ht="15" customHeight="1">
      <c r="A902" s="76" t="s">
        <v>1578</v>
      </c>
      <c r="B902" s="118" t="s">
        <v>273</v>
      </c>
      <c r="C902" s="112"/>
      <c r="D902" s="157">
        <v>4.6170999999999998</v>
      </c>
      <c r="E902" s="155">
        <v>11.43</v>
      </c>
      <c r="F902" s="148">
        <f t="shared" si="14"/>
        <v>0</v>
      </c>
      <c r="G902" s="116">
        <v>102658.25</v>
      </c>
      <c r="H902" s="114"/>
      <c r="I902" s="80" t="s">
        <v>670</v>
      </c>
      <c r="J902" s="114"/>
      <c r="K902" s="162">
        <v>1</v>
      </c>
      <c r="L902" s="150">
        <v>0.8</v>
      </c>
      <c r="M902" s="80" t="s">
        <v>2050</v>
      </c>
    </row>
    <row r="903" spans="1:13" s="74" customFormat="1" ht="15" customHeight="1">
      <c r="A903" s="76" t="s">
        <v>1579</v>
      </c>
      <c r="B903" s="118" t="s">
        <v>274</v>
      </c>
      <c r="C903" s="112"/>
      <c r="D903" s="157">
        <v>1.2326999999999999</v>
      </c>
      <c r="E903" s="155">
        <v>1.74</v>
      </c>
      <c r="F903" s="148">
        <f t="shared" si="14"/>
        <v>0</v>
      </c>
      <c r="G903" s="116">
        <v>30000</v>
      </c>
      <c r="H903" s="114"/>
      <c r="I903" s="80" t="s">
        <v>670</v>
      </c>
      <c r="J903" s="114"/>
      <c r="K903" s="162">
        <v>1</v>
      </c>
      <c r="L903" s="150">
        <v>0.8</v>
      </c>
      <c r="M903" s="80" t="s">
        <v>2050</v>
      </c>
    </row>
    <row r="904" spans="1:13" ht="15" customHeight="1">
      <c r="A904" s="76" t="s">
        <v>1580</v>
      </c>
      <c r="B904" s="118" t="s">
        <v>274</v>
      </c>
      <c r="C904" s="112"/>
      <c r="D904" s="157">
        <v>1.2939000000000001</v>
      </c>
      <c r="E904" s="155">
        <v>3.1</v>
      </c>
      <c r="F904" s="148">
        <f t="shared" si="14"/>
        <v>0</v>
      </c>
      <c r="G904" s="116">
        <v>30000</v>
      </c>
      <c r="H904" s="114"/>
      <c r="I904" s="80" t="s">
        <v>670</v>
      </c>
      <c r="J904" s="114"/>
      <c r="K904" s="162">
        <v>1</v>
      </c>
      <c r="L904" s="150">
        <v>0.8</v>
      </c>
      <c r="M904" s="80" t="s">
        <v>2050</v>
      </c>
    </row>
    <row r="905" spans="1:13" ht="15" customHeight="1">
      <c r="A905" s="76" t="s">
        <v>1581</v>
      </c>
      <c r="B905" s="118" t="s">
        <v>274</v>
      </c>
      <c r="C905" s="112"/>
      <c r="D905" s="157">
        <v>2.7145000000000001</v>
      </c>
      <c r="E905" s="155">
        <v>4.79</v>
      </c>
      <c r="F905" s="148">
        <f t="shared" si="14"/>
        <v>0</v>
      </c>
      <c r="G905" s="116">
        <v>56540.23</v>
      </c>
      <c r="H905" s="114"/>
      <c r="I905" s="80" t="s">
        <v>670</v>
      </c>
      <c r="J905" s="114"/>
      <c r="K905" s="162">
        <v>1</v>
      </c>
      <c r="L905" s="150">
        <v>0.8</v>
      </c>
      <c r="M905" s="80" t="s">
        <v>2050</v>
      </c>
    </row>
    <row r="906" spans="1:13" ht="15" customHeight="1">
      <c r="A906" s="76" t="s">
        <v>1582</v>
      </c>
      <c r="B906" s="118" t="s">
        <v>274</v>
      </c>
      <c r="C906" s="112"/>
      <c r="D906" s="157">
        <v>4.6886000000000001</v>
      </c>
      <c r="E906" s="155">
        <v>9.09</v>
      </c>
      <c r="F906" s="148">
        <f t="shared" si="14"/>
        <v>0</v>
      </c>
      <c r="G906" s="116">
        <v>104242.4</v>
      </c>
      <c r="H906" s="114"/>
      <c r="I906" s="80" t="s">
        <v>670</v>
      </c>
      <c r="J906" s="114"/>
      <c r="K906" s="162">
        <v>1</v>
      </c>
      <c r="L906" s="150">
        <v>0.8</v>
      </c>
      <c r="M906" s="80" t="s">
        <v>2050</v>
      </c>
    </row>
    <row r="907" spans="1:13" s="74" customFormat="1" ht="15" customHeight="1">
      <c r="A907" s="76" t="s">
        <v>2073</v>
      </c>
      <c r="B907" s="118" t="s">
        <v>2099</v>
      </c>
      <c r="C907" s="112"/>
      <c r="D907" s="157">
        <v>1.6446000000000001</v>
      </c>
      <c r="E907" s="155">
        <v>1.95</v>
      </c>
      <c r="F907" s="148">
        <f t="shared" si="14"/>
        <v>0</v>
      </c>
      <c r="G907" s="116">
        <v>30220.35</v>
      </c>
      <c r="H907" s="114"/>
      <c r="I907" s="80" t="s">
        <v>670</v>
      </c>
      <c r="J907" s="114"/>
      <c r="K907" s="162">
        <v>1</v>
      </c>
      <c r="L907" s="150">
        <v>0.8</v>
      </c>
      <c r="M907" s="80" t="s">
        <v>2050</v>
      </c>
    </row>
    <row r="908" spans="1:13" ht="15" customHeight="1">
      <c r="A908" s="76" t="s">
        <v>2074</v>
      </c>
      <c r="B908" s="118" t="s">
        <v>2099</v>
      </c>
      <c r="C908" s="112"/>
      <c r="D908" s="157">
        <v>2.1589</v>
      </c>
      <c r="E908" s="155">
        <v>2.86</v>
      </c>
      <c r="F908" s="148">
        <f t="shared" si="14"/>
        <v>0</v>
      </c>
      <c r="G908" s="116">
        <v>43073.59</v>
      </c>
      <c r="H908" s="114"/>
      <c r="I908" s="80" t="s">
        <v>670</v>
      </c>
      <c r="J908" s="114"/>
      <c r="K908" s="162">
        <v>1</v>
      </c>
      <c r="L908" s="150">
        <v>0.8</v>
      </c>
      <c r="M908" s="80" t="s">
        <v>2050</v>
      </c>
    </row>
    <row r="909" spans="1:13" ht="15" customHeight="1">
      <c r="A909" s="76" t="s">
        <v>2075</v>
      </c>
      <c r="B909" s="118" t="s">
        <v>2099</v>
      </c>
      <c r="C909" s="112"/>
      <c r="D909" s="157">
        <v>2.6772999999999998</v>
      </c>
      <c r="E909" s="155">
        <v>5.28</v>
      </c>
      <c r="F909" s="148">
        <f t="shared" si="14"/>
        <v>0</v>
      </c>
      <c r="G909" s="116">
        <v>52267.63</v>
      </c>
      <c r="H909" s="114"/>
      <c r="I909" s="80" t="s">
        <v>670</v>
      </c>
      <c r="J909" s="114"/>
      <c r="K909" s="162">
        <v>1</v>
      </c>
      <c r="L909" s="150">
        <v>0.8</v>
      </c>
      <c r="M909" s="80" t="s">
        <v>2050</v>
      </c>
    </row>
    <row r="910" spans="1:13" ht="15" customHeight="1">
      <c r="A910" s="76" t="s">
        <v>2076</v>
      </c>
      <c r="B910" s="118" t="s">
        <v>2099</v>
      </c>
      <c r="C910" s="112"/>
      <c r="D910" s="157">
        <v>6.4321999999999999</v>
      </c>
      <c r="E910" s="155">
        <v>13.3</v>
      </c>
      <c r="F910" s="148">
        <f t="shared" si="14"/>
        <v>0</v>
      </c>
      <c r="G910" s="116">
        <v>142832.21</v>
      </c>
      <c r="H910" s="114"/>
      <c r="I910" s="80" t="s">
        <v>670</v>
      </c>
      <c r="J910" s="114"/>
      <c r="K910" s="162">
        <v>1</v>
      </c>
      <c r="L910" s="150">
        <v>0.8</v>
      </c>
      <c r="M910" s="80" t="s">
        <v>2050</v>
      </c>
    </row>
    <row r="911" spans="1:13" s="74" customFormat="1" ht="15" customHeight="1">
      <c r="A911" s="76" t="s">
        <v>1583</v>
      </c>
      <c r="B911" s="118" t="s">
        <v>123</v>
      </c>
      <c r="C911" s="112"/>
      <c r="D911" s="157">
        <v>0.86380000000000001</v>
      </c>
      <c r="E911" s="155">
        <v>2.0299999999999998</v>
      </c>
      <c r="F911" s="148">
        <f t="shared" si="14"/>
        <v>0</v>
      </c>
      <c r="G911" s="116">
        <v>30000</v>
      </c>
      <c r="H911" s="114"/>
      <c r="I911" s="80" t="s">
        <v>656</v>
      </c>
      <c r="J911" s="114"/>
      <c r="K911" s="162">
        <v>1</v>
      </c>
      <c r="L911" s="150">
        <v>0.8</v>
      </c>
      <c r="M911" s="80" t="s">
        <v>2050</v>
      </c>
    </row>
    <row r="912" spans="1:13" ht="15" customHeight="1">
      <c r="A912" s="76" t="s">
        <v>1584</v>
      </c>
      <c r="B912" s="118" t="s">
        <v>123</v>
      </c>
      <c r="C912" s="112"/>
      <c r="D912" s="157">
        <v>1.1518999999999999</v>
      </c>
      <c r="E912" s="155">
        <v>3.24</v>
      </c>
      <c r="F912" s="148">
        <f t="shared" si="14"/>
        <v>0</v>
      </c>
      <c r="G912" s="116">
        <v>30000</v>
      </c>
      <c r="H912" s="114"/>
      <c r="I912" s="80" t="s">
        <v>656</v>
      </c>
      <c r="J912" s="114"/>
      <c r="K912" s="162">
        <v>1</v>
      </c>
      <c r="L912" s="150">
        <v>0.8</v>
      </c>
      <c r="M912" s="80" t="s">
        <v>2050</v>
      </c>
    </row>
    <row r="913" spans="1:13" ht="15" customHeight="1">
      <c r="A913" s="76" t="s">
        <v>1585</v>
      </c>
      <c r="B913" s="118" t="s">
        <v>123</v>
      </c>
      <c r="C913" s="112"/>
      <c r="D913" s="157">
        <v>1.7090000000000001</v>
      </c>
      <c r="E913" s="155">
        <v>4.55</v>
      </c>
      <c r="F913" s="148">
        <f t="shared" si="14"/>
        <v>0</v>
      </c>
      <c r="G913" s="116">
        <v>45976.1</v>
      </c>
      <c r="H913" s="114"/>
      <c r="I913" s="80" t="s">
        <v>656</v>
      </c>
      <c r="J913" s="114"/>
      <c r="K913" s="162">
        <v>1</v>
      </c>
      <c r="L913" s="150">
        <v>0.8</v>
      </c>
      <c r="M913" s="80" t="s">
        <v>2050</v>
      </c>
    </row>
    <row r="914" spans="1:13" ht="15" customHeight="1">
      <c r="A914" s="76" t="s">
        <v>1586</v>
      </c>
      <c r="B914" s="118" t="s">
        <v>123</v>
      </c>
      <c r="C914" s="112"/>
      <c r="D914" s="157">
        <v>2.1591999999999998</v>
      </c>
      <c r="E914" s="155">
        <v>7.29</v>
      </c>
      <c r="F914" s="148">
        <f t="shared" si="14"/>
        <v>0</v>
      </c>
      <c r="G914" s="116">
        <v>48258.400000000001</v>
      </c>
      <c r="H914" s="114"/>
      <c r="I914" s="80" t="s">
        <v>656</v>
      </c>
      <c r="J914" s="114"/>
      <c r="K914" s="162">
        <v>1</v>
      </c>
      <c r="L914" s="150">
        <v>0.8</v>
      </c>
      <c r="M914" s="80" t="s">
        <v>2050</v>
      </c>
    </row>
    <row r="915" spans="1:13" s="74" customFormat="1" ht="15" customHeight="1">
      <c r="A915" s="76" t="s">
        <v>1587</v>
      </c>
      <c r="B915" s="118" t="s">
        <v>124</v>
      </c>
      <c r="C915" s="112"/>
      <c r="D915" s="157">
        <v>0.37990000000000002</v>
      </c>
      <c r="E915" s="155">
        <v>1.97</v>
      </c>
      <c r="F915" s="148">
        <f t="shared" si="14"/>
        <v>0</v>
      </c>
      <c r="G915" s="116">
        <v>30000</v>
      </c>
      <c r="H915" s="114"/>
      <c r="I915" s="80" t="s">
        <v>670</v>
      </c>
      <c r="J915" s="114"/>
      <c r="K915" s="162">
        <v>1</v>
      </c>
      <c r="L915" s="150">
        <v>0.8</v>
      </c>
      <c r="M915" s="80" t="s">
        <v>2050</v>
      </c>
    </row>
    <row r="916" spans="1:13" ht="15" customHeight="1">
      <c r="A916" s="76" t="s">
        <v>1588</v>
      </c>
      <c r="B916" s="118" t="s">
        <v>124</v>
      </c>
      <c r="C916" s="112"/>
      <c r="D916" s="157">
        <v>0.64600000000000002</v>
      </c>
      <c r="E916" s="155">
        <v>2.72</v>
      </c>
      <c r="F916" s="148">
        <f t="shared" si="14"/>
        <v>0</v>
      </c>
      <c r="G916" s="116">
        <v>30000</v>
      </c>
      <c r="H916" s="114"/>
      <c r="I916" s="80" t="s">
        <v>670</v>
      </c>
      <c r="J916" s="114"/>
      <c r="K916" s="162">
        <v>1</v>
      </c>
      <c r="L916" s="150">
        <v>0.8</v>
      </c>
      <c r="M916" s="80" t="s">
        <v>2050</v>
      </c>
    </row>
    <row r="917" spans="1:13" ht="15" customHeight="1">
      <c r="A917" s="76" t="s">
        <v>1589</v>
      </c>
      <c r="B917" s="118" t="s">
        <v>124</v>
      </c>
      <c r="C917" s="112"/>
      <c r="D917" s="157">
        <v>1.1775</v>
      </c>
      <c r="E917" s="155">
        <v>4.3899999999999997</v>
      </c>
      <c r="F917" s="148">
        <f t="shared" si="14"/>
        <v>0</v>
      </c>
      <c r="G917" s="116">
        <v>30000</v>
      </c>
      <c r="H917" s="114"/>
      <c r="I917" s="80" t="s">
        <v>670</v>
      </c>
      <c r="J917" s="114"/>
      <c r="K917" s="162">
        <v>1</v>
      </c>
      <c r="L917" s="150">
        <v>0.8</v>
      </c>
      <c r="M917" s="80" t="s">
        <v>2050</v>
      </c>
    </row>
    <row r="918" spans="1:13" ht="15" customHeight="1">
      <c r="A918" s="76" t="s">
        <v>1590</v>
      </c>
      <c r="B918" s="118" t="s">
        <v>124</v>
      </c>
      <c r="C918" s="112"/>
      <c r="D918" s="157">
        <v>2.3565</v>
      </c>
      <c r="E918" s="155">
        <v>8.1199999999999992</v>
      </c>
      <c r="F918" s="148">
        <f t="shared" si="14"/>
        <v>0</v>
      </c>
      <c r="G918" s="116">
        <v>52624.13</v>
      </c>
      <c r="H918" s="114"/>
      <c r="I918" s="80" t="s">
        <v>670</v>
      </c>
      <c r="J918" s="114"/>
      <c r="K918" s="162">
        <v>1</v>
      </c>
      <c r="L918" s="150">
        <v>0.8</v>
      </c>
      <c r="M918" s="80" t="s">
        <v>2050</v>
      </c>
    </row>
    <row r="919" spans="1:13" s="74" customFormat="1" ht="15" customHeight="1">
      <c r="A919" s="76" t="s">
        <v>1591</v>
      </c>
      <c r="B919" s="118" t="s">
        <v>275</v>
      </c>
      <c r="C919" s="112"/>
      <c r="D919" s="157">
        <v>0.51580000000000004</v>
      </c>
      <c r="E919" s="155">
        <v>1.48</v>
      </c>
      <c r="F919" s="148">
        <f t="shared" ref="F919:F982" si="15">IF(I919="Mental Health and Substance Abuse",ROUND(E919,0),0)</f>
        <v>0</v>
      </c>
      <c r="G919" s="116">
        <v>30000</v>
      </c>
      <c r="H919" s="114"/>
      <c r="I919" s="80" t="s">
        <v>670</v>
      </c>
      <c r="J919" s="114"/>
      <c r="K919" s="162">
        <v>1</v>
      </c>
      <c r="L919" s="150">
        <v>0.8</v>
      </c>
      <c r="M919" s="80" t="s">
        <v>2050</v>
      </c>
    </row>
    <row r="920" spans="1:13" ht="15" customHeight="1">
      <c r="A920" s="76" t="s">
        <v>1592</v>
      </c>
      <c r="B920" s="118" t="s">
        <v>275</v>
      </c>
      <c r="C920" s="112"/>
      <c r="D920" s="157">
        <v>0.75970000000000004</v>
      </c>
      <c r="E920" s="155">
        <v>1.93</v>
      </c>
      <c r="F920" s="148">
        <f t="shared" si="15"/>
        <v>0</v>
      </c>
      <c r="G920" s="116">
        <v>30000</v>
      </c>
      <c r="H920" s="114"/>
      <c r="I920" s="80" t="s">
        <v>670</v>
      </c>
      <c r="J920" s="114"/>
      <c r="K920" s="162">
        <v>1</v>
      </c>
      <c r="L920" s="150">
        <v>0.8</v>
      </c>
      <c r="M920" s="80" t="s">
        <v>2050</v>
      </c>
    </row>
    <row r="921" spans="1:13" ht="15" customHeight="1">
      <c r="A921" s="76" t="s">
        <v>1593</v>
      </c>
      <c r="B921" s="118" t="s">
        <v>275</v>
      </c>
      <c r="C921" s="112"/>
      <c r="D921" s="157">
        <v>0.90169999999999995</v>
      </c>
      <c r="E921" s="155">
        <v>2.74</v>
      </c>
      <c r="F921" s="148">
        <f t="shared" si="15"/>
        <v>0</v>
      </c>
      <c r="G921" s="116">
        <v>30000</v>
      </c>
      <c r="H921" s="114"/>
      <c r="I921" s="80" t="s">
        <v>670</v>
      </c>
      <c r="J921" s="114"/>
      <c r="K921" s="162">
        <v>1</v>
      </c>
      <c r="L921" s="150">
        <v>0.8</v>
      </c>
      <c r="M921" s="80" t="s">
        <v>2050</v>
      </c>
    </row>
    <row r="922" spans="1:13" ht="15" customHeight="1">
      <c r="A922" s="76" t="s">
        <v>1594</v>
      </c>
      <c r="B922" s="118" t="s">
        <v>275</v>
      </c>
      <c r="C922" s="112"/>
      <c r="D922" s="157">
        <v>1.714</v>
      </c>
      <c r="E922" s="155">
        <v>5.0599999999999996</v>
      </c>
      <c r="F922" s="148">
        <f t="shared" si="15"/>
        <v>0</v>
      </c>
      <c r="G922" s="116">
        <v>38403.97</v>
      </c>
      <c r="H922" s="114"/>
      <c r="I922" s="80" t="s">
        <v>670</v>
      </c>
      <c r="J922" s="114"/>
      <c r="K922" s="162">
        <v>1</v>
      </c>
      <c r="L922" s="150">
        <v>0.8</v>
      </c>
      <c r="M922" s="80" t="s">
        <v>2050</v>
      </c>
    </row>
    <row r="923" spans="1:13" s="74" customFormat="1" ht="15" customHeight="1">
      <c r="A923" s="76" t="s">
        <v>1595</v>
      </c>
      <c r="B923" s="118" t="s">
        <v>276</v>
      </c>
      <c r="C923" s="112"/>
      <c r="D923" s="157">
        <v>0.60760000000000003</v>
      </c>
      <c r="E923" s="155">
        <v>2.36</v>
      </c>
      <c r="F923" s="148">
        <f t="shared" si="15"/>
        <v>0</v>
      </c>
      <c r="G923" s="116">
        <v>30000</v>
      </c>
      <c r="H923" s="114"/>
      <c r="I923" s="80" t="s">
        <v>671</v>
      </c>
      <c r="J923" s="114"/>
      <c r="K923" s="80">
        <v>1.27</v>
      </c>
      <c r="L923" s="150">
        <v>0.8</v>
      </c>
      <c r="M923" s="80" t="s">
        <v>2050</v>
      </c>
    </row>
    <row r="924" spans="1:13" ht="15" customHeight="1">
      <c r="A924" s="76" t="s">
        <v>1596</v>
      </c>
      <c r="B924" s="118" t="s">
        <v>276</v>
      </c>
      <c r="C924" s="112"/>
      <c r="D924" s="157">
        <v>0.79779999999999995</v>
      </c>
      <c r="E924" s="155">
        <v>3.1</v>
      </c>
      <c r="F924" s="148">
        <f t="shared" si="15"/>
        <v>0</v>
      </c>
      <c r="G924" s="116">
        <v>30000</v>
      </c>
      <c r="H924" s="114"/>
      <c r="I924" s="80" t="s">
        <v>671</v>
      </c>
      <c r="J924" s="114"/>
      <c r="K924" s="80">
        <v>1.27</v>
      </c>
      <c r="L924" s="150">
        <v>0.8</v>
      </c>
      <c r="M924" s="80" t="s">
        <v>2050</v>
      </c>
    </row>
    <row r="925" spans="1:13" ht="15" customHeight="1">
      <c r="A925" s="76" t="s">
        <v>1597</v>
      </c>
      <c r="B925" s="118" t="s">
        <v>276</v>
      </c>
      <c r="C925" s="112"/>
      <c r="D925" s="157">
        <v>1.8324</v>
      </c>
      <c r="E925" s="155">
        <v>5.36</v>
      </c>
      <c r="F925" s="148">
        <f t="shared" si="15"/>
        <v>0</v>
      </c>
      <c r="G925" s="116">
        <v>44687.29</v>
      </c>
      <c r="H925" s="114"/>
      <c r="I925" s="80" t="s">
        <v>671</v>
      </c>
      <c r="J925" s="114"/>
      <c r="K925" s="80">
        <v>1.27</v>
      </c>
      <c r="L925" s="150">
        <v>0.8</v>
      </c>
      <c r="M925" s="80" t="s">
        <v>2050</v>
      </c>
    </row>
    <row r="926" spans="1:13" ht="15" customHeight="1">
      <c r="A926" s="76" t="s">
        <v>1598</v>
      </c>
      <c r="B926" s="118" t="s">
        <v>276</v>
      </c>
      <c r="C926" s="112"/>
      <c r="D926" s="157">
        <v>3.1671999999999998</v>
      </c>
      <c r="E926" s="155">
        <v>7.39</v>
      </c>
      <c r="F926" s="148">
        <f t="shared" si="15"/>
        <v>0</v>
      </c>
      <c r="G926" s="116">
        <v>70568.350000000006</v>
      </c>
      <c r="H926" s="114"/>
      <c r="I926" s="80" t="s">
        <v>671</v>
      </c>
      <c r="J926" s="114"/>
      <c r="K926" s="80">
        <v>1.27</v>
      </c>
      <c r="L926" s="150">
        <v>0.8</v>
      </c>
      <c r="M926" s="80" t="s">
        <v>2050</v>
      </c>
    </row>
    <row r="927" spans="1:13" s="74" customFormat="1" ht="15" customHeight="1">
      <c r="A927" s="76" t="s">
        <v>1599</v>
      </c>
      <c r="B927" s="118" t="s">
        <v>277</v>
      </c>
      <c r="C927" s="112"/>
      <c r="D927" s="157">
        <v>0.59060000000000001</v>
      </c>
      <c r="E927" s="155">
        <v>2.63</v>
      </c>
      <c r="F927" s="148">
        <f t="shared" si="15"/>
        <v>0</v>
      </c>
      <c r="G927" s="116">
        <v>30000</v>
      </c>
      <c r="H927" s="114"/>
      <c r="I927" s="80" t="s">
        <v>671</v>
      </c>
      <c r="J927" s="114"/>
      <c r="K927" s="80">
        <v>1.27</v>
      </c>
      <c r="L927" s="150">
        <v>0.8</v>
      </c>
      <c r="M927" s="80" t="s">
        <v>2050</v>
      </c>
    </row>
    <row r="928" spans="1:13" ht="15" customHeight="1">
      <c r="A928" s="76" t="s">
        <v>1600</v>
      </c>
      <c r="B928" s="118" t="s">
        <v>277</v>
      </c>
      <c r="C928" s="112"/>
      <c r="D928" s="157">
        <v>0.78600000000000003</v>
      </c>
      <c r="E928" s="155">
        <v>3.5</v>
      </c>
      <c r="F928" s="148">
        <f t="shared" si="15"/>
        <v>0</v>
      </c>
      <c r="G928" s="116">
        <v>30000</v>
      </c>
      <c r="H928" s="114"/>
      <c r="I928" s="80" t="s">
        <v>671</v>
      </c>
      <c r="J928" s="114"/>
      <c r="K928" s="80">
        <v>1.27</v>
      </c>
      <c r="L928" s="150">
        <v>0.8</v>
      </c>
      <c r="M928" s="80" t="s">
        <v>2050</v>
      </c>
    </row>
    <row r="929" spans="1:13" ht="15" customHeight="1">
      <c r="A929" s="76" t="s">
        <v>1601</v>
      </c>
      <c r="B929" s="118" t="s">
        <v>277</v>
      </c>
      <c r="C929" s="112"/>
      <c r="D929" s="157">
        <v>1.1729000000000001</v>
      </c>
      <c r="E929" s="155">
        <v>5.13</v>
      </c>
      <c r="F929" s="148">
        <f t="shared" si="15"/>
        <v>0</v>
      </c>
      <c r="G929" s="116">
        <v>36553.730000000003</v>
      </c>
      <c r="H929" s="114"/>
      <c r="I929" s="80" t="s">
        <v>671</v>
      </c>
      <c r="J929" s="114"/>
      <c r="K929" s="80">
        <v>1.27</v>
      </c>
      <c r="L929" s="150">
        <v>0.8</v>
      </c>
      <c r="M929" s="80" t="s">
        <v>2050</v>
      </c>
    </row>
    <row r="930" spans="1:13" ht="15" customHeight="1">
      <c r="A930" s="76" t="s">
        <v>1602</v>
      </c>
      <c r="B930" s="118" t="s">
        <v>277</v>
      </c>
      <c r="C930" s="112"/>
      <c r="D930" s="157">
        <v>3.4331999999999998</v>
      </c>
      <c r="E930" s="155">
        <v>7.31</v>
      </c>
      <c r="F930" s="148">
        <f t="shared" si="15"/>
        <v>0</v>
      </c>
      <c r="G930" s="116">
        <v>109664.57</v>
      </c>
      <c r="H930" s="114"/>
      <c r="I930" s="80" t="s">
        <v>671</v>
      </c>
      <c r="J930" s="114"/>
      <c r="K930" s="80">
        <v>1.27</v>
      </c>
      <c r="L930" s="150">
        <v>0.8</v>
      </c>
      <c r="M930" s="80" t="s">
        <v>2050</v>
      </c>
    </row>
    <row r="931" spans="1:13" s="74" customFormat="1" ht="15" customHeight="1">
      <c r="A931" s="76" t="s">
        <v>1603</v>
      </c>
      <c r="B931" s="118" t="s">
        <v>278</v>
      </c>
      <c r="C931" s="112"/>
      <c r="D931" s="157">
        <v>0.52859999999999996</v>
      </c>
      <c r="E931" s="155">
        <v>1.97</v>
      </c>
      <c r="F931" s="148">
        <f t="shared" si="15"/>
        <v>0</v>
      </c>
      <c r="G931" s="116">
        <v>30000</v>
      </c>
      <c r="H931" s="114"/>
      <c r="I931" s="80" t="s">
        <v>671</v>
      </c>
      <c r="J931" s="114"/>
      <c r="K931" s="80">
        <v>1.27</v>
      </c>
      <c r="L931" s="150">
        <v>0.8</v>
      </c>
      <c r="M931" s="80" t="s">
        <v>2050</v>
      </c>
    </row>
    <row r="932" spans="1:13" ht="15" customHeight="1">
      <c r="A932" s="76" t="s">
        <v>1604</v>
      </c>
      <c r="B932" s="118" t="s">
        <v>278</v>
      </c>
      <c r="C932" s="112"/>
      <c r="D932" s="157">
        <v>0.58450000000000002</v>
      </c>
      <c r="E932" s="155">
        <v>2.3199999999999998</v>
      </c>
      <c r="F932" s="148">
        <f t="shared" si="15"/>
        <v>0</v>
      </c>
      <c r="G932" s="116">
        <v>30000</v>
      </c>
      <c r="H932" s="114"/>
      <c r="I932" s="80" t="s">
        <v>671</v>
      </c>
      <c r="J932" s="114"/>
      <c r="K932" s="80">
        <v>1.27</v>
      </c>
      <c r="L932" s="150">
        <v>0.8</v>
      </c>
      <c r="M932" s="80" t="s">
        <v>2050</v>
      </c>
    </row>
    <row r="933" spans="1:13" ht="15" customHeight="1">
      <c r="A933" s="76" t="s">
        <v>1605</v>
      </c>
      <c r="B933" s="118" t="s">
        <v>278</v>
      </c>
      <c r="C933" s="112"/>
      <c r="D933" s="157">
        <v>1.0788</v>
      </c>
      <c r="E933" s="155">
        <v>3.49</v>
      </c>
      <c r="F933" s="148">
        <f t="shared" si="15"/>
        <v>0</v>
      </c>
      <c r="G933" s="116">
        <v>30367.08</v>
      </c>
      <c r="H933" s="114"/>
      <c r="I933" s="80" t="s">
        <v>671</v>
      </c>
      <c r="J933" s="114"/>
      <c r="K933" s="80">
        <v>1.27</v>
      </c>
      <c r="L933" s="150">
        <v>0.8</v>
      </c>
      <c r="M933" s="80" t="s">
        <v>2050</v>
      </c>
    </row>
    <row r="934" spans="1:13" ht="15" customHeight="1">
      <c r="A934" s="76" t="s">
        <v>1606</v>
      </c>
      <c r="B934" s="118" t="s">
        <v>278</v>
      </c>
      <c r="C934" s="112"/>
      <c r="D934" s="157">
        <v>2.0087000000000002</v>
      </c>
      <c r="E934" s="155">
        <v>5.07</v>
      </c>
      <c r="F934" s="148">
        <f t="shared" si="15"/>
        <v>0</v>
      </c>
      <c r="G934" s="116">
        <v>44926.8</v>
      </c>
      <c r="H934" s="114"/>
      <c r="I934" s="80" t="s">
        <v>671</v>
      </c>
      <c r="J934" s="114"/>
      <c r="K934" s="80">
        <v>1.27</v>
      </c>
      <c r="L934" s="150">
        <v>0.8</v>
      </c>
      <c r="M934" s="80" t="s">
        <v>2050</v>
      </c>
    </row>
    <row r="935" spans="1:13" s="74" customFormat="1" ht="15" customHeight="1">
      <c r="A935" s="76" t="s">
        <v>1607</v>
      </c>
      <c r="B935" s="118" t="s">
        <v>279</v>
      </c>
      <c r="C935" s="112"/>
      <c r="D935" s="157">
        <v>0.52769999999999995</v>
      </c>
      <c r="E935" s="155">
        <v>2.15</v>
      </c>
      <c r="F935" s="148">
        <f t="shared" si="15"/>
        <v>0</v>
      </c>
      <c r="G935" s="116">
        <v>30000</v>
      </c>
      <c r="H935" s="114"/>
      <c r="I935" s="80" t="s">
        <v>671</v>
      </c>
      <c r="J935" s="114"/>
      <c r="K935" s="80">
        <v>1.27</v>
      </c>
      <c r="L935" s="150">
        <v>0.8</v>
      </c>
      <c r="M935" s="80" t="s">
        <v>2050</v>
      </c>
    </row>
    <row r="936" spans="1:13" ht="15" customHeight="1">
      <c r="A936" s="76" t="s">
        <v>1608</v>
      </c>
      <c r="B936" s="118" t="s">
        <v>279</v>
      </c>
      <c r="C936" s="112"/>
      <c r="D936" s="157">
        <v>0.6179</v>
      </c>
      <c r="E936" s="155">
        <v>2.52</v>
      </c>
      <c r="F936" s="148">
        <f t="shared" si="15"/>
        <v>0</v>
      </c>
      <c r="G936" s="116">
        <v>30000</v>
      </c>
      <c r="H936" s="114"/>
      <c r="I936" s="80" t="s">
        <v>671</v>
      </c>
      <c r="J936" s="114"/>
      <c r="K936" s="80">
        <v>1.27</v>
      </c>
      <c r="L936" s="150">
        <v>0.8</v>
      </c>
      <c r="M936" s="80" t="s">
        <v>2050</v>
      </c>
    </row>
    <row r="937" spans="1:13" ht="15" customHeight="1">
      <c r="A937" s="76" t="s">
        <v>1609</v>
      </c>
      <c r="B937" s="118" t="s">
        <v>279</v>
      </c>
      <c r="C937" s="112"/>
      <c r="D937" s="157">
        <v>0.78039999999999998</v>
      </c>
      <c r="E937" s="155">
        <v>3.62</v>
      </c>
      <c r="F937" s="148">
        <f t="shared" si="15"/>
        <v>0</v>
      </c>
      <c r="G937" s="116">
        <v>30000</v>
      </c>
      <c r="H937" s="114"/>
      <c r="I937" s="80" t="s">
        <v>671</v>
      </c>
      <c r="J937" s="114"/>
      <c r="K937" s="80">
        <v>1.27</v>
      </c>
      <c r="L937" s="150">
        <v>0.8</v>
      </c>
      <c r="M937" s="80" t="s">
        <v>2050</v>
      </c>
    </row>
    <row r="938" spans="1:13" ht="15" customHeight="1">
      <c r="A938" s="76" t="s">
        <v>1610</v>
      </c>
      <c r="B938" s="118" t="s">
        <v>279</v>
      </c>
      <c r="C938" s="112"/>
      <c r="D938" s="157">
        <v>2.8250000000000002</v>
      </c>
      <c r="E938" s="155">
        <v>5.83</v>
      </c>
      <c r="F938" s="148">
        <f t="shared" si="15"/>
        <v>0</v>
      </c>
      <c r="G938" s="116">
        <v>62994.2</v>
      </c>
      <c r="H938" s="114"/>
      <c r="I938" s="80" t="s">
        <v>671</v>
      </c>
      <c r="J938" s="114"/>
      <c r="K938" s="80">
        <v>1.27</v>
      </c>
      <c r="L938" s="150">
        <v>0.8</v>
      </c>
      <c r="M938" s="80" t="s">
        <v>2050</v>
      </c>
    </row>
    <row r="939" spans="1:13" s="74" customFormat="1" ht="15" customHeight="1">
      <c r="A939" s="76" t="s">
        <v>1611</v>
      </c>
      <c r="B939" s="118" t="s">
        <v>280</v>
      </c>
      <c r="C939" s="112"/>
      <c r="D939" s="157">
        <v>0.67520000000000002</v>
      </c>
      <c r="E939" s="155">
        <v>1.18</v>
      </c>
      <c r="F939" s="148">
        <f t="shared" si="15"/>
        <v>0</v>
      </c>
      <c r="G939" s="116">
        <v>30000</v>
      </c>
      <c r="H939" s="114"/>
      <c r="I939" s="80" t="s">
        <v>671</v>
      </c>
      <c r="J939" s="114"/>
      <c r="K939" s="80">
        <v>1.27</v>
      </c>
      <c r="L939" s="150">
        <v>0.8</v>
      </c>
      <c r="M939" s="80" t="s">
        <v>2050</v>
      </c>
    </row>
    <row r="940" spans="1:13" ht="15" customHeight="1">
      <c r="A940" s="76" t="s">
        <v>1612</v>
      </c>
      <c r="B940" s="118" t="s">
        <v>280</v>
      </c>
      <c r="C940" s="112"/>
      <c r="D940" s="157">
        <v>0.78810000000000002</v>
      </c>
      <c r="E940" s="155">
        <v>1.52</v>
      </c>
      <c r="F940" s="148">
        <f t="shared" si="15"/>
        <v>0</v>
      </c>
      <c r="G940" s="116">
        <v>30000</v>
      </c>
      <c r="H940" s="114"/>
      <c r="I940" s="80" t="s">
        <v>671</v>
      </c>
      <c r="J940" s="114"/>
      <c r="K940" s="80">
        <v>1.27</v>
      </c>
      <c r="L940" s="150">
        <v>0.8</v>
      </c>
      <c r="M940" s="80" t="s">
        <v>2050</v>
      </c>
    </row>
    <row r="941" spans="1:13" ht="15" customHeight="1">
      <c r="A941" s="76" t="s">
        <v>1613</v>
      </c>
      <c r="B941" s="118" t="s">
        <v>280</v>
      </c>
      <c r="C941" s="112"/>
      <c r="D941" s="157">
        <v>1.3159000000000001</v>
      </c>
      <c r="E941" s="155">
        <v>2.4900000000000002</v>
      </c>
      <c r="F941" s="148">
        <f t="shared" si="15"/>
        <v>0</v>
      </c>
      <c r="G941" s="116">
        <v>30000</v>
      </c>
      <c r="H941" s="114"/>
      <c r="I941" s="80" t="s">
        <v>671</v>
      </c>
      <c r="J941" s="114"/>
      <c r="K941" s="80">
        <v>1.27</v>
      </c>
      <c r="L941" s="150">
        <v>0.8</v>
      </c>
      <c r="M941" s="80" t="s">
        <v>2050</v>
      </c>
    </row>
    <row r="942" spans="1:13" ht="15" customHeight="1">
      <c r="A942" s="76" t="s">
        <v>1614</v>
      </c>
      <c r="B942" s="118" t="s">
        <v>280</v>
      </c>
      <c r="C942" s="112"/>
      <c r="D942" s="157">
        <v>2.2995000000000001</v>
      </c>
      <c r="E942" s="155">
        <v>4.7699999999999996</v>
      </c>
      <c r="F942" s="148">
        <f t="shared" si="15"/>
        <v>0</v>
      </c>
      <c r="G942" s="116">
        <v>51363.68</v>
      </c>
      <c r="H942" s="114"/>
      <c r="I942" s="80" t="s">
        <v>671</v>
      </c>
      <c r="J942" s="114"/>
      <c r="K942" s="80">
        <v>1.27</v>
      </c>
      <c r="L942" s="150">
        <v>0.8</v>
      </c>
      <c r="M942" s="80" t="s">
        <v>2050</v>
      </c>
    </row>
    <row r="943" spans="1:13" s="74" customFormat="1" ht="15" customHeight="1">
      <c r="A943" s="76" t="s">
        <v>1615</v>
      </c>
      <c r="B943" s="118" t="s">
        <v>281</v>
      </c>
      <c r="C943" s="112"/>
      <c r="D943" s="157">
        <v>0.51790000000000003</v>
      </c>
      <c r="E943" s="155">
        <v>1.93</v>
      </c>
      <c r="F943" s="148">
        <f t="shared" si="15"/>
        <v>0</v>
      </c>
      <c r="G943" s="116">
        <v>30000</v>
      </c>
      <c r="H943" s="114"/>
      <c r="I943" s="80" t="s">
        <v>671</v>
      </c>
      <c r="J943" s="114"/>
      <c r="K943" s="80">
        <v>1.27</v>
      </c>
      <c r="L943" s="150">
        <v>0.8</v>
      </c>
      <c r="M943" s="80" t="s">
        <v>2050</v>
      </c>
    </row>
    <row r="944" spans="1:13" ht="15" customHeight="1">
      <c r="A944" s="76" t="s">
        <v>1616</v>
      </c>
      <c r="B944" s="118" t="s">
        <v>281</v>
      </c>
      <c r="C944" s="112"/>
      <c r="D944" s="157">
        <v>0.66259999999999997</v>
      </c>
      <c r="E944" s="155">
        <v>2.17</v>
      </c>
      <c r="F944" s="148">
        <f t="shared" si="15"/>
        <v>0</v>
      </c>
      <c r="G944" s="116">
        <v>30000</v>
      </c>
      <c r="H944" s="114"/>
      <c r="I944" s="80" t="s">
        <v>671</v>
      </c>
      <c r="J944" s="114"/>
      <c r="K944" s="80">
        <v>1.27</v>
      </c>
      <c r="L944" s="150">
        <v>0.8</v>
      </c>
      <c r="M944" s="80" t="s">
        <v>2050</v>
      </c>
    </row>
    <row r="945" spans="1:13" ht="15" customHeight="1">
      <c r="A945" s="76" t="s">
        <v>1617</v>
      </c>
      <c r="B945" s="118" t="s">
        <v>281</v>
      </c>
      <c r="C945" s="112"/>
      <c r="D945" s="157">
        <v>1.673</v>
      </c>
      <c r="E945" s="155">
        <v>3.52</v>
      </c>
      <c r="F945" s="148">
        <f t="shared" si="15"/>
        <v>0</v>
      </c>
      <c r="G945" s="116">
        <v>36035.33</v>
      </c>
      <c r="H945" s="114"/>
      <c r="I945" s="80" t="s">
        <v>671</v>
      </c>
      <c r="J945" s="114"/>
      <c r="K945" s="80">
        <v>1.27</v>
      </c>
      <c r="L945" s="150">
        <v>0.8</v>
      </c>
      <c r="M945" s="80" t="s">
        <v>2050</v>
      </c>
    </row>
    <row r="946" spans="1:13" ht="15" customHeight="1">
      <c r="A946" s="76" t="s">
        <v>1618</v>
      </c>
      <c r="B946" s="118" t="s">
        <v>281</v>
      </c>
      <c r="C946" s="112"/>
      <c r="D946" s="157">
        <v>3.3365999999999998</v>
      </c>
      <c r="E946" s="155">
        <v>6.3</v>
      </c>
      <c r="F946" s="148">
        <f t="shared" si="15"/>
        <v>0</v>
      </c>
      <c r="G946" s="116">
        <v>74318.19</v>
      </c>
      <c r="H946" s="114"/>
      <c r="I946" s="80" t="s">
        <v>671</v>
      </c>
      <c r="J946" s="114"/>
      <c r="K946" s="80">
        <v>1.27</v>
      </c>
      <c r="L946" s="150">
        <v>0.8</v>
      </c>
      <c r="M946" s="80" t="s">
        <v>2050</v>
      </c>
    </row>
    <row r="947" spans="1:13" s="74" customFormat="1" ht="15" customHeight="1">
      <c r="A947" s="76" t="s">
        <v>1619</v>
      </c>
      <c r="B947" s="118" t="s">
        <v>282</v>
      </c>
      <c r="C947" s="112"/>
      <c r="D947" s="157">
        <v>0.31340000000000001</v>
      </c>
      <c r="E947" s="155">
        <v>1.51</v>
      </c>
      <c r="F947" s="148">
        <f t="shared" si="15"/>
        <v>0</v>
      </c>
      <c r="G947" s="116">
        <v>30000</v>
      </c>
      <c r="H947" s="114"/>
      <c r="I947" s="80" t="s">
        <v>671</v>
      </c>
      <c r="J947" s="114"/>
      <c r="K947" s="80">
        <v>1.27</v>
      </c>
      <c r="L947" s="150">
        <v>0.8</v>
      </c>
      <c r="M947" s="80" t="s">
        <v>2050</v>
      </c>
    </row>
    <row r="948" spans="1:13" ht="15" customHeight="1">
      <c r="A948" s="76" t="s">
        <v>1620</v>
      </c>
      <c r="B948" s="118" t="s">
        <v>282</v>
      </c>
      <c r="C948" s="112"/>
      <c r="D948" s="157">
        <v>1.33</v>
      </c>
      <c r="E948" s="155">
        <v>2.4500000000000002</v>
      </c>
      <c r="F948" s="148">
        <f t="shared" si="15"/>
        <v>0</v>
      </c>
      <c r="G948" s="116">
        <v>31589.71</v>
      </c>
      <c r="H948" s="114"/>
      <c r="I948" s="80" t="s">
        <v>671</v>
      </c>
      <c r="J948" s="114"/>
      <c r="K948" s="80">
        <v>1.27</v>
      </c>
      <c r="L948" s="150">
        <v>0.8</v>
      </c>
      <c r="M948" s="80" t="s">
        <v>2050</v>
      </c>
    </row>
    <row r="949" spans="1:13" ht="15" customHeight="1">
      <c r="A949" s="76" t="s">
        <v>1621</v>
      </c>
      <c r="B949" s="118" t="s">
        <v>282</v>
      </c>
      <c r="C949" s="112"/>
      <c r="D949" s="157">
        <v>2.3231000000000002</v>
      </c>
      <c r="E949" s="155">
        <v>3.94</v>
      </c>
      <c r="F949" s="148">
        <f t="shared" si="15"/>
        <v>0</v>
      </c>
      <c r="G949" s="116">
        <v>51231.83</v>
      </c>
      <c r="H949" s="114"/>
      <c r="I949" s="80" t="s">
        <v>671</v>
      </c>
      <c r="J949" s="114"/>
      <c r="K949" s="80">
        <v>1.27</v>
      </c>
      <c r="L949" s="150">
        <v>0.8</v>
      </c>
      <c r="M949" s="80" t="s">
        <v>2050</v>
      </c>
    </row>
    <row r="950" spans="1:13" ht="15" customHeight="1">
      <c r="A950" s="76" t="s">
        <v>1622</v>
      </c>
      <c r="B950" s="118" t="s">
        <v>282</v>
      </c>
      <c r="C950" s="112"/>
      <c r="D950" s="157">
        <v>3.6755</v>
      </c>
      <c r="E950" s="155">
        <v>7.09</v>
      </c>
      <c r="F950" s="148">
        <f t="shared" si="15"/>
        <v>0</v>
      </c>
      <c r="G950" s="116">
        <v>81817.86</v>
      </c>
      <c r="H950" s="114"/>
      <c r="I950" s="80" t="s">
        <v>671</v>
      </c>
      <c r="J950" s="114"/>
      <c r="K950" s="80">
        <v>1.27</v>
      </c>
      <c r="L950" s="150">
        <v>0.8</v>
      </c>
      <c r="M950" s="80" t="s">
        <v>2050</v>
      </c>
    </row>
    <row r="951" spans="1:13" s="74" customFormat="1" ht="15" customHeight="1">
      <c r="A951" s="76" t="s">
        <v>1623</v>
      </c>
      <c r="B951" s="118" t="s">
        <v>125</v>
      </c>
      <c r="C951" s="112"/>
      <c r="D951" s="157">
        <v>0.45629999999999998</v>
      </c>
      <c r="E951" s="155">
        <v>1.86</v>
      </c>
      <c r="F951" s="148">
        <f t="shared" si="15"/>
        <v>0</v>
      </c>
      <c r="G951" s="116">
        <v>30000</v>
      </c>
      <c r="H951" s="114"/>
      <c r="I951" s="80" t="s">
        <v>671</v>
      </c>
      <c r="J951" s="114"/>
      <c r="K951" s="80">
        <v>1.27</v>
      </c>
      <c r="L951" s="150">
        <v>0.8</v>
      </c>
      <c r="M951" s="80" t="s">
        <v>2050</v>
      </c>
    </row>
    <row r="952" spans="1:13" ht="15" customHeight="1">
      <c r="A952" s="76" t="s">
        <v>1624</v>
      </c>
      <c r="B952" s="118" t="s">
        <v>125</v>
      </c>
      <c r="C952" s="112"/>
      <c r="D952" s="157">
        <v>0.50509999999999999</v>
      </c>
      <c r="E952" s="155">
        <v>2.13</v>
      </c>
      <c r="F952" s="148">
        <f t="shared" si="15"/>
        <v>0</v>
      </c>
      <c r="G952" s="116">
        <v>30000</v>
      </c>
      <c r="H952" s="114"/>
      <c r="I952" s="80" t="s">
        <v>671</v>
      </c>
      <c r="J952" s="114"/>
      <c r="K952" s="80">
        <v>1.27</v>
      </c>
      <c r="L952" s="150">
        <v>0.8</v>
      </c>
      <c r="M952" s="80" t="s">
        <v>2050</v>
      </c>
    </row>
    <row r="953" spans="1:13" ht="15" customHeight="1">
      <c r="A953" s="76" t="s">
        <v>1625</v>
      </c>
      <c r="B953" s="118" t="s">
        <v>125</v>
      </c>
      <c r="C953" s="112"/>
      <c r="D953" s="157">
        <v>0.7167</v>
      </c>
      <c r="E953" s="155">
        <v>3.09</v>
      </c>
      <c r="F953" s="148">
        <f t="shared" si="15"/>
        <v>0</v>
      </c>
      <c r="G953" s="116">
        <v>30000</v>
      </c>
      <c r="H953" s="114"/>
      <c r="I953" s="80" t="s">
        <v>671</v>
      </c>
      <c r="J953" s="114"/>
      <c r="K953" s="80">
        <v>1.27</v>
      </c>
      <c r="L953" s="150">
        <v>0.8</v>
      </c>
      <c r="M953" s="80" t="s">
        <v>2050</v>
      </c>
    </row>
    <row r="954" spans="1:13" ht="15" customHeight="1">
      <c r="A954" s="76" t="s">
        <v>1626</v>
      </c>
      <c r="B954" s="118" t="s">
        <v>125</v>
      </c>
      <c r="C954" s="112"/>
      <c r="D954" s="157">
        <v>1.6591</v>
      </c>
      <c r="E954" s="155">
        <v>6.09</v>
      </c>
      <c r="F954" s="148">
        <f t="shared" si="15"/>
        <v>0</v>
      </c>
      <c r="G954" s="116">
        <v>60367.040000000001</v>
      </c>
      <c r="H954" s="114"/>
      <c r="I954" s="80" t="s">
        <v>671</v>
      </c>
      <c r="J954" s="114"/>
      <c r="K954" s="80">
        <v>1.27</v>
      </c>
      <c r="L954" s="150">
        <v>0.8</v>
      </c>
      <c r="M954" s="80" t="s">
        <v>2050</v>
      </c>
    </row>
    <row r="955" spans="1:13" s="74" customFormat="1" ht="15" customHeight="1">
      <c r="A955" s="76" t="s">
        <v>1627</v>
      </c>
      <c r="B955" s="118" t="s">
        <v>283</v>
      </c>
      <c r="C955" s="112"/>
      <c r="D955" s="157">
        <v>0.4874</v>
      </c>
      <c r="E955" s="155">
        <v>1.73</v>
      </c>
      <c r="F955" s="148">
        <f t="shared" si="15"/>
        <v>0</v>
      </c>
      <c r="G955" s="116">
        <v>33352.370000000003</v>
      </c>
      <c r="H955" s="114"/>
      <c r="I955" s="80" t="s">
        <v>671</v>
      </c>
      <c r="J955" s="114"/>
      <c r="K955" s="80">
        <v>1.27</v>
      </c>
      <c r="L955" s="150">
        <v>0.8</v>
      </c>
      <c r="M955" s="80" t="s">
        <v>2050</v>
      </c>
    </row>
    <row r="956" spans="1:13" ht="15" customHeight="1">
      <c r="A956" s="76" t="s">
        <v>1628</v>
      </c>
      <c r="B956" s="118" t="s">
        <v>283</v>
      </c>
      <c r="C956" s="112"/>
      <c r="D956" s="157">
        <v>0.4874</v>
      </c>
      <c r="E956" s="155">
        <v>2.0499999999999998</v>
      </c>
      <c r="F956" s="148">
        <f t="shared" si="15"/>
        <v>0</v>
      </c>
      <c r="G956" s="116">
        <v>33352.370000000003</v>
      </c>
      <c r="H956" s="114"/>
      <c r="I956" s="80" t="s">
        <v>671</v>
      </c>
      <c r="J956" s="114"/>
      <c r="K956" s="80">
        <v>1.27</v>
      </c>
      <c r="L956" s="150">
        <v>0.8</v>
      </c>
      <c r="M956" s="80" t="s">
        <v>2050</v>
      </c>
    </row>
    <row r="957" spans="1:13" ht="15" customHeight="1">
      <c r="A957" s="76" t="s">
        <v>1629</v>
      </c>
      <c r="B957" s="118" t="s">
        <v>283</v>
      </c>
      <c r="C957" s="112"/>
      <c r="D957" s="157">
        <v>0.98099999999999998</v>
      </c>
      <c r="E957" s="155">
        <v>3.37</v>
      </c>
      <c r="F957" s="148">
        <f t="shared" si="15"/>
        <v>0</v>
      </c>
      <c r="G957" s="116">
        <v>33352.370000000003</v>
      </c>
      <c r="H957" s="114"/>
      <c r="I957" s="80" t="s">
        <v>671</v>
      </c>
      <c r="J957" s="114"/>
      <c r="K957" s="80">
        <v>1.27</v>
      </c>
      <c r="L957" s="150">
        <v>0.8</v>
      </c>
      <c r="M957" s="80" t="s">
        <v>2050</v>
      </c>
    </row>
    <row r="958" spans="1:13" ht="15" customHeight="1">
      <c r="A958" s="76" t="s">
        <v>1630</v>
      </c>
      <c r="B958" s="118" t="s">
        <v>283</v>
      </c>
      <c r="C958" s="112"/>
      <c r="D958" s="157">
        <v>1.7897000000000001</v>
      </c>
      <c r="E958" s="155">
        <v>4.87</v>
      </c>
      <c r="F958" s="148">
        <f t="shared" si="15"/>
        <v>0</v>
      </c>
      <c r="G958" s="116">
        <v>44656.08</v>
      </c>
      <c r="H958" s="114"/>
      <c r="I958" s="80" t="s">
        <v>671</v>
      </c>
      <c r="J958" s="114"/>
      <c r="K958" s="80">
        <v>1.27</v>
      </c>
      <c r="L958" s="150">
        <v>0.8</v>
      </c>
      <c r="M958" s="80" t="s">
        <v>2050</v>
      </c>
    </row>
    <row r="959" spans="1:13" s="74" customFormat="1" ht="15" customHeight="1">
      <c r="A959" s="76" t="s">
        <v>1631</v>
      </c>
      <c r="B959" s="118" t="s">
        <v>284</v>
      </c>
      <c r="C959" s="112"/>
      <c r="D959" s="157">
        <v>0.34570000000000001</v>
      </c>
      <c r="E959" s="155">
        <v>1.17</v>
      </c>
      <c r="F959" s="148">
        <f t="shared" si="15"/>
        <v>0</v>
      </c>
      <c r="G959" s="116">
        <v>30000</v>
      </c>
      <c r="H959" s="114"/>
      <c r="I959" s="80" t="s">
        <v>671</v>
      </c>
      <c r="J959" s="114"/>
      <c r="K959" s="80">
        <v>1.27</v>
      </c>
      <c r="L959" s="150">
        <v>0.8</v>
      </c>
      <c r="M959" s="80" t="s">
        <v>2050</v>
      </c>
    </row>
    <row r="960" spans="1:13" ht="15" customHeight="1">
      <c r="A960" s="76" t="s">
        <v>1632</v>
      </c>
      <c r="B960" s="118" t="s">
        <v>284</v>
      </c>
      <c r="C960" s="112"/>
      <c r="D960" s="157">
        <v>0.46110000000000001</v>
      </c>
      <c r="E960" s="155">
        <v>1.52</v>
      </c>
      <c r="F960" s="148">
        <f t="shared" si="15"/>
        <v>0</v>
      </c>
      <c r="G960" s="116">
        <v>30000</v>
      </c>
      <c r="H960" s="114"/>
      <c r="I960" s="80" t="s">
        <v>671</v>
      </c>
      <c r="J960" s="114"/>
      <c r="K960" s="80">
        <v>1.27</v>
      </c>
      <c r="L960" s="150">
        <v>0.8</v>
      </c>
      <c r="M960" s="80" t="s">
        <v>2050</v>
      </c>
    </row>
    <row r="961" spans="1:13" ht="15" customHeight="1">
      <c r="A961" s="76" t="s">
        <v>1633</v>
      </c>
      <c r="B961" s="118" t="s">
        <v>284</v>
      </c>
      <c r="C961" s="112"/>
      <c r="D961" s="157">
        <v>0.87119999999999997</v>
      </c>
      <c r="E961" s="155">
        <v>2.27</v>
      </c>
      <c r="F961" s="148">
        <f t="shared" si="15"/>
        <v>0</v>
      </c>
      <c r="G961" s="116">
        <v>30000</v>
      </c>
      <c r="H961" s="114"/>
      <c r="I961" s="80" t="s">
        <v>671</v>
      </c>
      <c r="J961" s="114"/>
      <c r="K961" s="80">
        <v>1.27</v>
      </c>
      <c r="L961" s="150">
        <v>0.8</v>
      </c>
      <c r="M961" s="80" t="s">
        <v>2050</v>
      </c>
    </row>
    <row r="962" spans="1:13" ht="15" customHeight="1">
      <c r="A962" s="76" t="s">
        <v>1634</v>
      </c>
      <c r="B962" s="118" t="s">
        <v>284</v>
      </c>
      <c r="C962" s="112"/>
      <c r="D962" s="157">
        <v>1.8727</v>
      </c>
      <c r="E962" s="155">
        <v>4.62</v>
      </c>
      <c r="F962" s="148">
        <f t="shared" si="15"/>
        <v>0</v>
      </c>
      <c r="G962" s="116">
        <v>41916.04</v>
      </c>
      <c r="H962" s="114"/>
      <c r="I962" s="80" t="s">
        <v>671</v>
      </c>
      <c r="J962" s="114"/>
      <c r="K962" s="80">
        <v>1.27</v>
      </c>
      <c r="L962" s="150">
        <v>0.8</v>
      </c>
      <c r="M962" s="80" t="s">
        <v>2050</v>
      </c>
    </row>
    <row r="963" spans="1:13" s="74" customFormat="1" ht="15" customHeight="1">
      <c r="A963" s="76" t="s">
        <v>1635</v>
      </c>
      <c r="B963" s="118" t="s">
        <v>285</v>
      </c>
      <c r="C963" s="112"/>
      <c r="D963" s="157">
        <v>0.64490000000000003</v>
      </c>
      <c r="E963" s="155">
        <v>2.0699999999999998</v>
      </c>
      <c r="F963" s="148">
        <f t="shared" si="15"/>
        <v>0</v>
      </c>
      <c r="G963" s="116">
        <v>30000</v>
      </c>
      <c r="H963" s="114"/>
      <c r="I963" s="80" t="s">
        <v>671</v>
      </c>
      <c r="J963" s="114"/>
      <c r="K963" s="80">
        <v>1.27</v>
      </c>
      <c r="L963" s="150">
        <v>0.8</v>
      </c>
      <c r="M963" s="80" t="s">
        <v>2050</v>
      </c>
    </row>
    <row r="964" spans="1:13" ht="15" customHeight="1">
      <c r="A964" s="76" t="s">
        <v>1636</v>
      </c>
      <c r="B964" s="118" t="s">
        <v>285</v>
      </c>
      <c r="C964" s="112"/>
      <c r="D964" s="157">
        <v>0.67230000000000001</v>
      </c>
      <c r="E964" s="155">
        <v>2.39</v>
      </c>
      <c r="F964" s="148">
        <f t="shared" si="15"/>
        <v>0</v>
      </c>
      <c r="G964" s="116">
        <v>30000</v>
      </c>
      <c r="H964" s="114"/>
      <c r="I964" s="80" t="s">
        <v>671</v>
      </c>
      <c r="J964" s="114"/>
      <c r="K964" s="80">
        <v>1.27</v>
      </c>
      <c r="L964" s="150">
        <v>0.8</v>
      </c>
      <c r="M964" s="80" t="s">
        <v>2050</v>
      </c>
    </row>
    <row r="965" spans="1:13" ht="15" customHeight="1">
      <c r="A965" s="76" t="s">
        <v>1637</v>
      </c>
      <c r="B965" s="118" t="s">
        <v>285</v>
      </c>
      <c r="C965" s="112"/>
      <c r="D965" s="157">
        <v>0.97740000000000005</v>
      </c>
      <c r="E965" s="155">
        <v>3.42</v>
      </c>
      <c r="F965" s="148">
        <f t="shared" si="15"/>
        <v>0</v>
      </c>
      <c r="G965" s="116">
        <v>30681.040000000001</v>
      </c>
      <c r="H965" s="114"/>
      <c r="I965" s="80" t="s">
        <v>671</v>
      </c>
      <c r="J965" s="114"/>
      <c r="K965" s="80">
        <v>1.27</v>
      </c>
      <c r="L965" s="150">
        <v>0.8</v>
      </c>
      <c r="M965" s="80" t="s">
        <v>2050</v>
      </c>
    </row>
    <row r="966" spans="1:13" ht="15" customHeight="1">
      <c r="A966" s="76" t="s">
        <v>1638</v>
      </c>
      <c r="B966" s="118" t="s">
        <v>285</v>
      </c>
      <c r="C966" s="112"/>
      <c r="D966" s="157">
        <v>1.9942</v>
      </c>
      <c r="E966" s="155">
        <v>5.4</v>
      </c>
      <c r="F966" s="148">
        <f t="shared" si="15"/>
        <v>0</v>
      </c>
      <c r="G966" s="116">
        <v>60558.93</v>
      </c>
      <c r="H966" s="114"/>
      <c r="I966" s="80" t="s">
        <v>671</v>
      </c>
      <c r="J966" s="114"/>
      <c r="K966" s="80">
        <v>1.27</v>
      </c>
      <c r="L966" s="150">
        <v>0.8</v>
      </c>
      <c r="M966" s="80" t="s">
        <v>2050</v>
      </c>
    </row>
    <row r="967" spans="1:13" s="74" customFormat="1" ht="15" customHeight="1">
      <c r="A967" s="76" t="s">
        <v>1639</v>
      </c>
      <c r="B967" s="118" t="s">
        <v>286</v>
      </c>
      <c r="C967" s="112"/>
      <c r="D967" s="157">
        <v>0.33610000000000001</v>
      </c>
      <c r="E967" s="155">
        <v>1.23</v>
      </c>
      <c r="F967" s="148">
        <f t="shared" si="15"/>
        <v>0</v>
      </c>
      <c r="G967" s="116">
        <v>30000</v>
      </c>
      <c r="H967" s="114"/>
      <c r="I967" s="80" t="s">
        <v>664</v>
      </c>
      <c r="J967" s="114"/>
      <c r="K967" s="162">
        <v>1.7</v>
      </c>
      <c r="L967" s="150">
        <v>0.8</v>
      </c>
      <c r="M967" s="80" t="s">
        <v>2050</v>
      </c>
    </row>
    <row r="968" spans="1:13" ht="15" customHeight="1">
      <c r="A968" s="76" t="s">
        <v>1640</v>
      </c>
      <c r="B968" s="118" t="s">
        <v>286</v>
      </c>
      <c r="C968" s="112"/>
      <c r="D968" s="157">
        <v>0.38429999999999997</v>
      </c>
      <c r="E968" s="155">
        <v>1.44</v>
      </c>
      <c r="F968" s="148">
        <f t="shared" si="15"/>
        <v>0</v>
      </c>
      <c r="G968" s="116">
        <v>30000</v>
      </c>
      <c r="H968" s="114"/>
      <c r="I968" s="80" t="s">
        <v>664</v>
      </c>
      <c r="J968" s="114"/>
      <c r="K968" s="162">
        <v>1.7</v>
      </c>
      <c r="L968" s="150">
        <v>0.8</v>
      </c>
      <c r="M968" s="80" t="s">
        <v>2050</v>
      </c>
    </row>
    <row r="969" spans="1:13" ht="15" customHeight="1">
      <c r="A969" s="76" t="s">
        <v>1641</v>
      </c>
      <c r="B969" s="118" t="s">
        <v>286</v>
      </c>
      <c r="C969" s="112"/>
      <c r="D969" s="157">
        <v>0.91610000000000003</v>
      </c>
      <c r="E969" s="155">
        <v>1.6</v>
      </c>
      <c r="F969" s="148">
        <f t="shared" si="15"/>
        <v>0</v>
      </c>
      <c r="G969" s="116">
        <v>30000</v>
      </c>
      <c r="H969" s="114"/>
      <c r="I969" s="80" t="s">
        <v>664</v>
      </c>
      <c r="J969" s="114"/>
      <c r="K969" s="162">
        <v>1.7</v>
      </c>
      <c r="L969" s="150">
        <v>0.8</v>
      </c>
      <c r="M969" s="80" t="s">
        <v>2050</v>
      </c>
    </row>
    <row r="970" spans="1:13" ht="15" customHeight="1">
      <c r="A970" s="76" t="s">
        <v>1642</v>
      </c>
      <c r="B970" s="118" t="s">
        <v>286</v>
      </c>
      <c r="C970" s="112"/>
      <c r="D970" s="157">
        <v>1.6466000000000001</v>
      </c>
      <c r="E970" s="155">
        <v>1.97</v>
      </c>
      <c r="F970" s="148">
        <f t="shared" si="15"/>
        <v>0</v>
      </c>
      <c r="G970" s="116">
        <v>36422.58</v>
      </c>
      <c r="H970" s="114"/>
      <c r="I970" s="80" t="s">
        <v>664</v>
      </c>
      <c r="J970" s="114"/>
      <c r="K970" s="162">
        <v>1.7</v>
      </c>
      <c r="L970" s="150">
        <v>0.8</v>
      </c>
      <c r="M970" s="80" t="s">
        <v>2050</v>
      </c>
    </row>
    <row r="971" spans="1:13" s="74" customFormat="1" ht="15" customHeight="1">
      <c r="A971" s="76" t="s">
        <v>1643</v>
      </c>
      <c r="B971" s="118" t="s">
        <v>126</v>
      </c>
      <c r="C971" s="112"/>
      <c r="D971" s="157">
        <v>0.21779999999999999</v>
      </c>
      <c r="E971" s="155">
        <v>1.2</v>
      </c>
      <c r="F971" s="148">
        <f t="shared" si="15"/>
        <v>0</v>
      </c>
      <c r="G971" s="116">
        <v>30000</v>
      </c>
      <c r="H971" s="114"/>
      <c r="I971" s="80" t="s">
        <v>664</v>
      </c>
      <c r="J971" s="114"/>
      <c r="K971" s="162">
        <v>1.7</v>
      </c>
      <c r="L971" s="150">
        <v>0.8</v>
      </c>
      <c r="M971" s="80" t="s">
        <v>2050</v>
      </c>
    </row>
    <row r="972" spans="1:13" ht="15" customHeight="1">
      <c r="A972" s="76" t="s">
        <v>1644</v>
      </c>
      <c r="B972" s="118" t="s">
        <v>126</v>
      </c>
      <c r="C972" s="112"/>
      <c r="D972" s="157">
        <v>0.26769999999999999</v>
      </c>
      <c r="E972" s="155">
        <v>1.2</v>
      </c>
      <c r="F972" s="148">
        <f t="shared" si="15"/>
        <v>0</v>
      </c>
      <c r="G972" s="116">
        <v>30000</v>
      </c>
      <c r="H972" s="114"/>
      <c r="I972" s="80" t="s">
        <v>664</v>
      </c>
      <c r="J972" s="114"/>
      <c r="K972" s="162">
        <v>1.7</v>
      </c>
      <c r="L972" s="150">
        <v>0.8</v>
      </c>
      <c r="M972" s="80" t="s">
        <v>2050</v>
      </c>
    </row>
    <row r="973" spans="1:13" ht="15" customHeight="1">
      <c r="A973" s="76" t="s">
        <v>1645</v>
      </c>
      <c r="B973" s="118" t="s">
        <v>126</v>
      </c>
      <c r="C973" s="112"/>
      <c r="D973" s="157">
        <v>0.33750000000000002</v>
      </c>
      <c r="E973" s="155">
        <v>1.2</v>
      </c>
      <c r="F973" s="148">
        <f t="shared" si="15"/>
        <v>0</v>
      </c>
      <c r="G973" s="116">
        <v>30000</v>
      </c>
      <c r="H973" s="114"/>
      <c r="I973" s="80" t="s">
        <v>664</v>
      </c>
      <c r="J973" s="114"/>
      <c r="K973" s="162">
        <v>1.7</v>
      </c>
      <c r="L973" s="150">
        <v>0.8</v>
      </c>
      <c r="M973" s="80" t="s">
        <v>2050</v>
      </c>
    </row>
    <row r="974" spans="1:13" ht="15" customHeight="1">
      <c r="A974" s="76" t="s">
        <v>1646</v>
      </c>
      <c r="B974" s="118" t="s">
        <v>126</v>
      </c>
      <c r="C974" s="112"/>
      <c r="D974" s="157">
        <v>0.42270000000000002</v>
      </c>
      <c r="E974" s="155">
        <v>1.23</v>
      </c>
      <c r="F974" s="148">
        <f t="shared" si="15"/>
        <v>0</v>
      </c>
      <c r="G974" s="116">
        <v>30000</v>
      </c>
      <c r="H974" s="114"/>
      <c r="I974" s="80" t="s">
        <v>664</v>
      </c>
      <c r="J974" s="114"/>
      <c r="K974" s="162">
        <v>1.7</v>
      </c>
      <c r="L974" s="150">
        <v>0.8</v>
      </c>
      <c r="M974" s="80" t="s">
        <v>2050</v>
      </c>
    </row>
    <row r="975" spans="1:13" s="74" customFormat="1" ht="15" customHeight="1">
      <c r="A975" s="76" t="s">
        <v>1647</v>
      </c>
      <c r="B975" s="118" t="s">
        <v>287</v>
      </c>
      <c r="C975" s="112"/>
      <c r="D975" s="157">
        <v>19.587599999999998</v>
      </c>
      <c r="E975" s="155">
        <v>33.08</v>
      </c>
      <c r="F975" s="148">
        <f t="shared" si="15"/>
        <v>0</v>
      </c>
      <c r="G975" s="116">
        <v>263830.05</v>
      </c>
      <c r="H975" s="114"/>
      <c r="I975" s="80" t="s">
        <v>664</v>
      </c>
      <c r="J975" s="114"/>
      <c r="K975" s="162">
        <v>1.7</v>
      </c>
      <c r="L975" s="150">
        <v>0.8</v>
      </c>
      <c r="M975" s="80" t="s">
        <v>2050</v>
      </c>
    </row>
    <row r="976" spans="1:13" ht="15" customHeight="1">
      <c r="A976" s="76" t="s">
        <v>1648</v>
      </c>
      <c r="B976" s="118" t="s">
        <v>287</v>
      </c>
      <c r="C976" s="112"/>
      <c r="D976" s="157">
        <v>26.814900000000002</v>
      </c>
      <c r="E976" s="155">
        <v>33.08</v>
      </c>
      <c r="F976" s="148">
        <f t="shared" si="15"/>
        <v>0</v>
      </c>
      <c r="G976" s="116">
        <v>593969.98</v>
      </c>
      <c r="H976" s="114"/>
      <c r="I976" s="80" t="s">
        <v>664</v>
      </c>
      <c r="J976" s="114"/>
      <c r="K976" s="162">
        <v>1.7</v>
      </c>
      <c r="L976" s="150">
        <v>0.8</v>
      </c>
      <c r="M976" s="80" t="s">
        <v>2050</v>
      </c>
    </row>
    <row r="977" spans="1:13" ht="15" customHeight="1">
      <c r="A977" s="76" t="s">
        <v>1649</v>
      </c>
      <c r="B977" s="118" t="s">
        <v>287</v>
      </c>
      <c r="C977" s="112"/>
      <c r="D977" s="157">
        <v>42.731400000000001</v>
      </c>
      <c r="E977" s="155">
        <v>76.38</v>
      </c>
      <c r="F977" s="148">
        <f t="shared" si="15"/>
        <v>0</v>
      </c>
      <c r="G977" s="116">
        <v>946254.14</v>
      </c>
      <c r="H977" s="114"/>
      <c r="I977" s="80" t="s">
        <v>664</v>
      </c>
      <c r="J977" s="114"/>
      <c r="K977" s="162">
        <v>1.7</v>
      </c>
      <c r="L977" s="150">
        <v>0.8</v>
      </c>
      <c r="M977" s="80" t="s">
        <v>2050</v>
      </c>
    </row>
    <row r="978" spans="1:13" ht="15" customHeight="1">
      <c r="A978" s="76" t="s">
        <v>1650</v>
      </c>
      <c r="B978" s="118" t="s">
        <v>287</v>
      </c>
      <c r="C978" s="112"/>
      <c r="D978" s="157">
        <v>70.773799999999994</v>
      </c>
      <c r="E978" s="155">
        <v>113.3</v>
      </c>
      <c r="F978" s="148">
        <f t="shared" si="15"/>
        <v>0</v>
      </c>
      <c r="G978" s="116">
        <v>1566925.2</v>
      </c>
      <c r="H978" s="114"/>
      <c r="I978" s="80" t="s">
        <v>664</v>
      </c>
      <c r="J978" s="114"/>
      <c r="K978" s="162">
        <v>1.7</v>
      </c>
      <c r="L978" s="150">
        <v>0.8</v>
      </c>
      <c r="M978" s="80" t="s">
        <v>2050</v>
      </c>
    </row>
    <row r="979" spans="1:13" s="74" customFormat="1" ht="15" customHeight="1">
      <c r="A979" s="76" t="s">
        <v>1651</v>
      </c>
      <c r="B979" s="118" t="s">
        <v>288</v>
      </c>
      <c r="C979" s="112"/>
      <c r="D979" s="157">
        <v>18.574400000000001</v>
      </c>
      <c r="E979" s="155">
        <v>89.12</v>
      </c>
      <c r="F979" s="148">
        <f t="shared" si="15"/>
        <v>0</v>
      </c>
      <c r="G979" s="116">
        <v>438422.17</v>
      </c>
      <c r="H979" s="114"/>
      <c r="I979" s="80" t="s">
        <v>664</v>
      </c>
      <c r="J979" s="114"/>
      <c r="K979" s="162">
        <v>1.7</v>
      </c>
      <c r="L979" s="150">
        <v>0.8</v>
      </c>
      <c r="M979" s="80" t="s">
        <v>2050</v>
      </c>
    </row>
    <row r="980" spans="1:13" ht="15" customHeight="1">
      <c r="A980" s="76" t="s">
        <v>1652</v>
      </c>
      <c r="B980" s="118" t="s">
        <v>288</v>
      </c>
      <c r="C980" s="112"/>
      <c r="D980" s="157">
        <v>22.695900000000002</v>
      </c>
      <c r="E980" s="155">
        <v>93.81</v>
      </c>
      <c r="F980" s="148">
        <f t="shared" si="15"/>
        <v>0</v>
      </c>
      <c r="G980" s="116">
        <v>438422.17</v>
      </c>
      <c r="H980" s="114"/>
      <c r="I980" s="80" t="s">
        <v>664</v>
      </c>
      <c r="J980" s="114"/>
      <c r="K980" s="162">
        <v>1.7</v>
      </c>
      <c r="L980" s="150">
        <v>0.8</v>
      </c>
      <c r="M980" s="80" t="s">
        <v>2050</v>
      </c>
    </row>
    <row r="981" spans="1:13" ht="15" customHeight="1">
      <c r="A981" s="76" t="s">
        <v>1653</v>
      </c>
      <c r="B981" s="118" t="s">
        <v>288</v>
      </c>
      <c r="C981" s="112"/>
      <c r="D981" s="157">
        <v>22.695900000000002</v>
      </c>
      <c r="E981" s="155">
        <v>96.19</v>
      </c>
      <c r="F981" s="148">
        <f t="shared" si="15"/>
        <v>0</v>
      </c>
      <c r="G981" s="116">
        <v>438422.17</v>
      </c>
      <c r="H981" s="114"/>
      <c r="I981" s="80" t="s">
        <v>664</v>
      </c>
      <c r="J981" s="114"/>
      <c r="K981" s="162">
        <v>1.7</v>
      </c>
      <c r="L981" s="150">
        <v>0.8</v>
      </c>
      <c r="M981" s="80" t="s">
        <v>2050</v>
      </c>
    </row>
    <row r="982" spans="1:13" ht="15" customHeight="1">
      <c r="A982" s="76" t="s">
        <v>1654</v>
      </c>
      <c r="B982" s="118" t="s">
        <v>288</v>
      </c>
      <c r="C982" s="112"/>
      <c r="D982" s="157">
        <v>22.695900000000002</v>
      </c>
      <c r="E982" s="155">
        <v>96.19</v>
      </c>
      <c r="F982" s="148">
        <f t="shared" si="15"/>
        <v>0</v>
      </c>
      <c r="G982" s="116">
        <v>438422.17</v>
      </c>
      <c r="H982" s="114"/>
      <c r="I982" s="80" t="s">
        <v>664</v>
      </c>
      <c r="J982" s="114"/>
      <c r="K982" s="162">
        <v>1.7</v>
      </c>
      <c r="L982" s="150">
        <v>0.8</v>
      </c>
      <c r="M982" s="80" t="s">
        <v>2050</v>
      </c>
    </row>
    <row r="983" spans="1:13" s="74" customFormat="1" ht="15" customHeight="1">
      <c r="A983" s="76" t="s">
        <v>1655</v>
      </c>
      <c r="B983" s="118" t="s">
        <v>672</v>
      </c>
      <c r="C983" s="112"/>
      <c r="D983" s="157">
        <v>14.2378</v>
      </c>
      <c r="E983" s="155">
        <v>30.44</v>
      </c>
      <c r="F983" s="148">
        <f t="shared" ref="F983:F1046" si="16">IF(I983="Mental Health and Substance Abuse",ROUND(E983,0),0)</f>
        <v>0</v>
      </c>
      <c r="G983" s="116">
        <v>324590.06</v>
      </c>
      <c r="H983" s="114"/>
      <c r="I983" s="80" t="s">
        <v>664</v>
      </c>
      <c r="J983" s="114"/>
      <c r="K983" s="162">
        <v>1.7</v>
      </c>
      <c r="L983" s="150">
        <v>0.8</v>
      </c>
      <c r="M983" s="80" t="s">
        <v>2050</v>
      </c>
    </row>
    <row r="984" spans="1:13" ht="15" customHeight="1">
      <c r="A984" s="76" t="s">
        <v>1656</v>
      </c>
      <c r="B984" s="118" t="s">
        <v>672</v>
      </c>
      <c r="C984" s="112"/>
      <c r="D984" s="157">
        <v>14.2378</v>
      </c>
      <c r="E984" s="155">
        <v>30.44</v>
      </c>
      <c r="F984" s="148">
        <f t="shared" si="16"/>
        <v>0</v>
      </c>
      <c r="G984" s="116">
        <v>324590.06</v>
      </c>
      <c r="H984" s="114"/>
      <c r="I984" s="80" t="s">
        <v>664</v>
      </c>
      <c r="J984" s="114"/>
      <c r="K984" s="162">
        <v>1.7</v>
      </c>
      <c r="L984" s="150">
        <v>0.8</v>
      </c>
      <c r="M984" s="80" t="s">
        <v>2050</v>
      </c>
    </row>
    <row r="985" spans="1:13" ht="15" customHeight="1">
      <c r="A985" s="76" t="s">
        <v>1657</v>
      </c>
      <c r="B985" s="118" t="s">
        <v>672</v>
      </c>
      <c r="C985" s="112"/>
      <c r="D985" s="157">
        <v>14.2378</v>
      </c>
      <c r="E985" s="155">
        <v>1.17</v>
      </c>
      <c r="F985" s="148">
        <f t="shared" si="16"/>
        <v>0</v>
      </c>
      <c r="G985" s="116">
        <v>324590.06</v>
      </c>
      <c r="H985" s="114"/>
      <c r="I985" s="80" t="s">
        <v>664</v>
      </c>
      <c r="J985" s="114"/>
      <c r="K985" s="162">
        <v>1.7</v>
      </c>
      <c r="L985" s="150">
        <v>0.8</v>
      </c>
      <c r="M985" s="80" t="s">
        <v>2050</v>
      </c>
    </row>
    <row r="986" spans="1:13" ht="15" customHeight="1">
      <c r="A986" s="76" t="s">
        <v>1658</v>
      </c>
      <c r="B986" s="118" t="s">
        <v>672</v>
      </c>
      <c r="C986" s="112"/>
      <c r="D986" s="157">
        <v>8.5900000000000004E-2</v>
      </c>
      <c r="E986" s="155">
        <v>1.17</v>
      </c>
      <c r="F986" s="148">
        <f t="shared" si="16"/>
        <v>0</v>
      </c>
      <c r="G986" s="116">
        <v>30000</v>
      </c>
      <c r="H986" s="114"/>
      <c r="I986" s="80" t="s">
        <v>664</v>
      </c>
      <c r="J986" s="114"/>
      <c r="K986" s="162">
        <v>1.7</v>
      </c>
      <c r="L986" s="150">
        <v>0.8</v>
      </c>
      <c r="M986" s="80" t="s">
        <v>2050</v>
      </c>
    </row>
    <row r="987" spans="1:13" s="74" customFormat="1" ht="15" customHeight="1">
      <c r="A987" s="76" t="s">
        <v>1659</v>
      </c>
      <c r="B987" s="118" t="s">
        <v>289</v>
      </c>
      <c r="C987" s="112"/>
      <c r="D987" s="157">
        <v>0.49530000000000002</v>
      </c>
      <c r="E987" s="155">
        <v>2.66</v>
      </c>
      <c r="F987" s="148">
        <f t="shared" si="16"/>
        <v>0</v>
      </c>
      <c r="G987" s="116">
        <v>30000</v>
      </c>
      <c r="H987" s="114"/>
      <c r="I987" s="80" t="s">
        <v>664</v>
      </c>
      <c r="J987" s="114"/>
      <c r="K987" s="162">
        <v>1.7</v>
      </c>
      <c r="L987" s="150">
        <v>0.8</v>
      </c>
      <c r="M987" s="80" t="s">
        <v>2050</v>
      </c>
    </row>
    <row r="988" spans="1:13" ht="15" customHeight="1">
      <c r="A988" s="76" t="s">
        <v>1660</v>
      </c>
      <c r="B988" s="118" t="s">
        <v>289</v>
      </c>
      <c r="C988" s="112"/>
      <c r="D988" s="157">
        <v>18.989000000000001</v>
      </c>
      <c r="E988" s="155">
        <v>55.79</v>
      </c>
      <c r="F988" s="148">
        <f t="shared" si="16"/>
        <v>0</v>
      </c>
      <c r="G988" s="116">
        <v>420755.58</v>
      </c>
      <c r="H988" s="114"/>
      <c r="I988" s="80" t="s">
        <v>664</v>
      </c>
      <c r="J988" s="114"/>
      <c r="K988" s="162">
        <v>1.7</v>
      </c>
      <c r="L988" s="150">
        <v>0.8</v>
      </c>
      <c r="M988" s="80" t="s">
        <v>2050</v>
      </c>
    </row>
    <row r="989" spans="1:13" ht="15" customHeight="1">
      <c r="A989" s="76" t="s">
        <v>1661</v>
      </c>
      <c r="B989" s="118" t="s">
        <v>289</v>
      </c>
      <c r="C989" s="112"/>
      <c r="D989" s="157">
        <v>20.560700000000001</v>
      </c>
      <c r="E989" s="155">
        <v>55.79</v>
      </c>
      <c r="F989" s="148">
        <f t="shared" si="16"/>
        <v>0</v>
      </c>
      <c r="G989" s="116">
        <v>484708.52</v>
      </c>
      <c r="H989" s="114"/>
      <c r="I989" s="80" t="s">
        <v>664</v>
      </c>
      <c r="J989" s="114"/>
      <c r="K989" s="162">
        <v>1.7</v>
      </c>
      <c r="L989" s="150">
        <v>0.8</v>
      </c>
      <c r="M989" s="80" t="s">
        <v>2050</v>
      </c>
    </row>
    <row r="990" spans="1:13" ht="15" customHeight="1">
      <c r="A990" s="76" t="s">
        <v>1662</v>
      </c>
      <c r="B990" s="118" t="s">
        <v>289</v>
      </c>
      <c r="C990" s="112"/>
      <c r="D990" s="157">
        <v>30.162800000000001</v>
      </c>
      <c r="E990" s="155">
        <v>55.79</v>
      </c>
      <c r="F990" s="148">
        <f t="shared" si="16"/>
        <v>0</v>
      </c>
      <c r="G990" s="116">
        <v>715433.03</v>
      </c>
      <c r="H990" s="114"/>
      <c r="I990" s="80" t="s">
        <v>664</v>
      </c>
      <c r="J990" s="114"/>
      <c r="K990" s="162">
        <v>1.7</v>
      </c>
      <c r="L990" s="150">
        <v>0.8</v>
      </c>
      <c r="M990" s="80" t="s">
        <v>2050</v>
      </c>
    </row>
    <row r="991" spans="1:13" s="74" customFormat="1" ht="15" customHeight="1">
      <c r="A991" s="76" t="s">
        <v>1663</v>
      </c>
      <c r="B991" s="118" t="s">
        <v>290</v>
      </c>
      <c r="C991" s="112"/>
      <c r="D991" s="157">
        <v>7.4805999999999999</v>
      </c>
      <c r="E991" s="155">
        <v>38.85</v>
      </c>
      <c r="F991" s="148">
        <f t="shared" si="16"/>
        <v>0</v>
      </c>
      <c r="G991" s="116">
        <v>166038.79999999999</v>
      </c>
      <c r="H991" s="114"/>
      <c r="I991" s="80" t="s">
        <v>664</v>
      </c>
      <c r="J991" s="114"/>
      <c r="K991" s="162">
        <v>1.7</v>
      </c>
      <c r="L991" s="150">
        <v>0.8</v>
      </c>
      <c r="M991" s="80" t="s">
        <v>2050</v>
      </c>
    </row>
    <row r="992" spans="1:13" ht="15" customHeight="1">
      <c r="A992" s="76" t="s">
        <v>1664</v>
      </c>
      <c r="B992" s="118" t="s">
        <v>290</v>
      </c>
      <c r="C992" s="112"/>
      <c r="D992" s="157">
        <v>13.510199999999999</v>
      </c>
      <c r="E992" s="155">
        <v>47.08</v>
      </c>
      <c r="F992" s="148">
        <f t="shared" si="16"/>
        <v>0</v>
      </c>
      <c r="G992" s="116">
        <v>300551.31</v>
      </c>
      <c r="H992" s="114"/>
      <c r="I992" s="80" t="s">
        <v>664</v>
      </c>
      <c r="J992" s="114"/>
      <c r="K992" s="162">
        <v>1.7</v>
      </c>
      <c r="L992" s="150">
        <v>0.8</v>
      </c>
      <c r="M992" s="80" t="s">
        <v>2050</v>
      </c>
    </row>
    <row r="993" spans="1:13" ht="15" customHeight="1">
      <c r="A993" s="76" t="s">
        <v>1665</v>
      </c>
      <c r="B993" s="118" t="s">
        <v>290</v>
      </c>
      <c r="C993" s="112"/>
      <c r="D993" s="157">
        <v>13.6075</v>
      </c>
      <c r="E993" s="155">
        <v>47.6</v>
      </c>
      <c r="F993" s="148">
        <f t="shared" si="16"/>
        <v>0</v>
      </c>
      <c r="G993" s="116">
        <v>300551.31</v>
      </c>
      <c r="H993" s="114"/>
      <c r="I993" s="80" t="s">
        <v>664</v>
      </c>
      <c r="J993" s="114"/>
      <c r="K993" s="162">
        <v>1.7</v>
      </c>
      <c r="L993" s="150">
        <v>0.8</v>
      </c>
      <c r="M993" s="80" t="s">
        <v>2050</v>
      </c>
    </row>
    <row r="994" spans="1:13" ht="15" customHeight="1">
      <c r="A994" s="76" t="s">
        <v>1666</v>
      </c>
      <c r="B994" s="118" t="s">
        <v>290</v>
      </c>
      <c r="C994" s="112"/>
      <c r="D994" s="157">
        <v>21.65</v>
      </c>
      <c r="E994" s="155">
        <v>54.55</v>
      </c>
      <c r="F994" s="148">
        <f t="shared" si="16"/>
        <v>0</v>
      </c>
      <c r="G994" s="116">
        <v>520804.81</v>
      </c>
      <c r="H994" s="114"/>
      <c r="I994" s="80" t="s">
        <v>664</v>
      </c>
      <c r="J994" s="114"/>
      <c r="K994" s="162">
        <v>1.7</v>
      </c>
      <c r="L994" s="150">
        <v>0.8</v>
      </c>
      <c r="M994" s="80" t="s">
        <v>2050</v>
      </c>
    </row>
    <row r="995" spans="1:13" s="74" customFormat="1" ht="15" customHeight="1">
      <c r="A995" s="76" t="s">
        <v>1667</v>
      </c>
      <c r="B995" s="118" t="s">
        <v>673</v>
      </c>
      <c r="C995" s="112"/>
      <c r="D995" s="157">
        <v>7.5664999999999996</v>
      </c>
      <c r="E995" s="155">
        <v>26.46</v>
      </c>
      <c r="F995" s="148">
        <f t="shared" si="16"/>
        <v>0</v>
      </c>
      <c r="G995" s="116">
        <v>152235.64000000001</v>
      </c>
      <c r="H995" s="114"/>
      <c r="I995" s="80" t="s">
        <v>664</v>
      </c>
      <c r="J995" s="114"/>
      <c r="K995" s="162">
        <v>1.7</v>
      </c>
      <c r="L995" s="150">
        <v>0.8</v>
      </c>
      <c r="M995" s="80" t="s">
        <v>2050</v>
      </c>
    </row>
    <row r="996" spans="1:13" ht="15" customHeight="1">
      <c r="A996" s="76" t="s">
        <v>1668</v>
      </c>
      <c r="B996" s="118" t="s">
        <v>673</v>
      </c>
      <c r="C996" s="112"/>
      <c r="D996" s="157">
        <v>9.0401000000000007</v>
      </c>
      <c r="E996" s="155">
        <v>43.28</v>
      </c>
      <c r="F996" s="148">
        <f t="shared" si="16"/>
        <v>0</v>
      </c>
      <c r="G996" s="116">
        <v>180380.72</v>
      </c>
      <c r="H996" s="114"/>
      <c r="I996" s="80" t="s">
        <v>664</v>
      </c>
      <c r="J996" s="114"/>
      <c r="K996" s="162">
        <v>1.7</v>
      </c>
      <c r="L996" s="150">
        <v>0.8</v>
      </c>
      <c r="M996" s="80" t="s">
        <v>2050</v>
      </c>
    </row>
    <row r="997" spans="1:13" ht="15" customHeight="1">
      <c r="A997" s="76" t="s">
        <v>1669</v>
      </c>
      <c r="B997" s="118" t="s">
        <v>673</v>
      </c>
      <c r="C997" s="112"/>
      <c r="D997" s="157">
        <v>13.928000000000001</v>
      </c>
      <c r="E997" s="155">
        <v>56.55</v>
      </c>
      <c r="F997" s="148">
        <f t="shared" si="16"/>
        <v>0</v>
      </c>
      <c r="G997" s="116">
        <v>275854.26</v>
      </c>
      <c r="H997" s="114"/>
      <c r="I997" s="80" t="s">
        <v>664</v>
      </c>
      <c r="J997" s="114"/>
      <c r="K997" s="162">
        <v>1.7</v>
      </c>
      <c r="L997" s="150">
        <v>0.8</v>
      </c>
      <c r="M997" s="80" t="s">
        <v>2050</v>
      </c>
    </row>
    <row r="998" spans="1:13" ht="15" customHeight="1">
      <c r="A998" s="76" t="s">
        <v>1670</v>
      </c>
      <c r="B998" s="118" t="s">
        <v>673</v>
      </c>
      <c r="C998" s="112"/>
      <c r="D998" s="157">
        <v>15.4777</v>
      </c>
      <c r="E998" s="155">
        <v>56.55</v>
      </c>
      <c r="F998" s="148">
        <f t="shared" si="16"/>
        <v>0</v>
      </c>
      <c r="G998" s="116">
        <v>330838.40999999997</v>
      </c>
      <c r="H998" s="114"/>
      <c r="I998" s="80" t="s">
        <v>664</v>
      </c>
      <c r="J998" s="114"/>
      <c r="K998" s="162">
        <v>1.7</v>
      </c>
      <c r="L998" s="150">
        <v>0.8</v>
      </c>
      <c r="M998" s="80" t="s">
        <v>2050</v>
      </c>
    </row>
    <row r="999" spans="1:13" s="74" customFormat="1" ht="15" customHeight="1">
      <c r="A999" s="76" t="s">
        <v>1671</v>
      </c>
      <c r="B999" s="118" t="s">
        <v>291</v>
      </c>
      <c r="C999" s="112"/>
      <c r="D999" s="157">
        <v>0.33910000000000001</v>
      </c>
      <c r="E999" s="155">
        <v>2.98</v>
      </c>
      <c r="F999" s="148">
        <f t="shared" si="16"/>
        <v>0</v>
      </c>
      <c r="G999" s="116">
        <v>30000</v>
      </c>
      <c r="H999" s="114"/>
      <c r="I999" s="80" t="s">
        <v>664</v>
      </c>
      <c r="J999" s="114"/>
      <c r="K999" s="162">
        <v>1.7</v>
      </c>
      <c r="L999" s="150">
        <v>0.8</v>
      </c>
      <c r="M999" s="80" t="s">
        <v>2050</v>
      </c>
    </row>
    <row r="1000" spans="1:13" ht="15" customHeight="1">
      <c r="A1000" s="76" t="s">
        <v>1672</v>
      </c>
      <c r="B1000" s="118" t="s">
        <v>291</v>
      </c>
      <c r="C1000" s="112"/>
      <c r="D1000" s="157">
        <v>6.91</v>
      </c>
      <c r="E1000" s="155">
        <v>33.729999999999997</v>
      </c>
      <c r="F1000" s="148">
        <f t="shared" si="16"/>
        <v>0</v>
      </c>
      <c r="G1000" s="116">
        <v>153846.79999999999</v>
      </c>
      <c r="H1000" s="114"/>
      <c r="I1000" s="80" t="s">
        <v>664</v>
      </c>
      <c r="J1000" s="114"/>
      <c r="K1000" s="162">
        <v>1.7</v>
      </c>
      <c r="L1000" s="150">
        <v>0.8</v>
      </c>
      <c r="M1000" s="80" t="s">
        <v>2050</v>
      </c>
    </row>
    <row r="1001" spans="1:13" ht="15" customHeight="1">
      <c r="A1001" s="76" t="s">
        <v>1673</v>
      </c>
      <c r="B1001" s="118" t="s">
        <v>291</v>
      </c>
      <c r="C1001" s="112"/>
      <c r="D1001" s="157">
        <v>6.91</v>
      </c>
      <c r="E1001" s="155">
        <v>35.51</v>
      </c>
      <c r="F1001" s="148">
        <f t="shared" si="16"/>
        <v>0</v>
      </c>
      <c r="G1001" s="116">
        <v>153846.79999999999</v>
      </c>
      <c r="H1001" s="114"/>
      <c r="I1001" s="80" t="s">
        <v>664</v>
      </c>
      <c r="J1001" s="114"/>
      <c r="K1001" s="162">
        <v>1.7</v>
      </c>
      <c r="L1001" s="150">
        <v>0.8</v>
      </c>
      <c r="M1001" s="80" t="s">
        <v>2050</v>
      </c>
    </row>
    <row r="1002" spans="1:13" ht="15" customHeight="1">
      <c r="A1002" s="76" t="s">
        <v>1674</v>
      </c>
      <c r="B1002" s="118" t="s">
        <v>291</v>
      </c>
      <c r="C1002" s="112"/>
      <c r="D1002" s="157">
        <v>14.351800000000001</v>
      </c>
      <c r="E1002" s="155">
        <v>67.55</v>
      </c>
      <c r="F1002" s="148">
        <f t="shared" si="16"/>
        <v>0</v>
      </c>
      <c r="G1002" s="116">
        <v>318120.62</v>
      </c>
      <c r="H1002" s="114"/>
      <c r="I1002" s="80" t="s">
        <v>664</v>
      </c>
      <c r="J1002" s="114"/>
      <c r="K1002" s="162">
        <v>1.7</v>
      </c>
      <c r="L1002" s="150">
        <v>0.8</v>
      </c>
      <c r="M1002" s="80" t="s">
        <v>2050</v>
      </c>
    </row>
    <row r="1003" spans="1:13" s="74" customFormat="1" ht="15" customHeight="1">
      <c r="A1003" s="76" t="s">
        <v>1675</v>
      </c>
      <c r="B1003" s="118" t="s">
        <v>674</v>
      </c>
      <c r="C1003" s="112"/>
      <c r="D1003" s="157">
        <v>5.4039000000000001</v>
      </c>
      <c r="E1003" s="155">
        <v>29.38</v>
      </c>
      <c r="F1003" s="148">
        <f t="shared" si="16"/>
        <v>0</v>
      </c>
      <c r="G1003" s="116">
        <v>108485.72</v>
      </c>
      <c r="H1003" s="114"/>
      <c r="I1003" s="80" t="s">
        <v>664</v>
      </c>
      <c r="J1003" s="114"/>
      <c r="K1003" s="162">
        <v>1.7</v>
      </c>
      <c r="L1003" s="150">
        <v>0.8</v>
      </c>
      <c r="M1003" s="80" t="s">
        <v>2050</v>
      </c>
    </row>
    <row r="1004" spans="1:13" ht="15" customHeight="1">
      <c r="A1004" s="76" t="s">
        <v>1676</v>
      </c>
      <c r="B1004" s="118" t="s">
        <v>674</v>
      </c>
      <c r="C1004" s="112"/>
      <c r="D1004" s="157">
        <v>6.3432000000000004</v>
      </c>
      <c r="E1004" s="155">
        <v>32.61</v>
      </c>
      <c r="F1004" s="148">
        <f t="shared" si="16"/>
        <v>0</v>
      </c>
      <c r="G1004" s="116">
        <v>142328.4</v>
      </c>
      <c r="H1004" s="114"/>
      <c r="I1004" s="80" t="s">
        <v>664</v>
      </c>
      <c r="J1004" s="114"/>
      <c r="K1004" s="162">
        <v>1.7</v>
      </c>
      <c r="L1004" s="150">
        <v>0.8</v>
      </c>
      <c r="M1004" s="80" t="s">
        <v>2050</v>
      </c>
    </row>
    <row r="1005" spans="1:13" ht="15" customHeight="1">
      <c r="A1005" s="76" t="s">
        <v>1677</v>
      </c>
      <c r="B1005" s="118" t="s">
        <v>674</v>
      </c>
      <c r="C1005" s="112"/>
      <c r="D1005" s="157">
        <v>10.8315</v>
      </c>
      <c r="E1005" s="155">
        <v>47.86</v>
      </c>
      <c r="F1005" s="148">
        <f t="shared" si="16"/>
        <v>0</v>
      </c>
      <c r="G1005" s="116">
        <v>192927.06</v>
      </c>
      <c r="H1005" s="114"/>
      <c r="I1005" s="80" t="s">
        <v>664</v>
      </c>
      <c r="J1005" s="114"/>
      <c r="K1005" s="162">
        <v>1.7</v>
      </c>
      <c r="L1005" s="150">
        <v>0.8</v>
      </c>
      <c r="M1005" s="80" t="s">
        <v>2050</v>
      </c>
    </row>
    <row r="1006" spans="1:13" ht="15" customHeight="1">
      <c r="A1006" s="76" t="s">
        <v>1678</v>
      </c>
      <c r="B1006" s="118" t="s">
        <v>674</v>
      </c>
      <c r="C1006" s="112"/>
      <c r="D1006" s="157">
        <v>14.804600000000001</v>
      </c>
      <c r="E1006" s="155">
        <v>47.86</v>
      </c>
      <c r="F1006" s="148">
        <f t="shared" si="16"/>
        <v>0</v>
      </c>
      <c r="G1006" s="116">
        <v>319834.09999999998</v>
      </c>
      <c r="H1006" s="114"/>
      <c r="I1006" s="80" t="s">
        <v>664</v>
      </c>
      <c r="J1006" s="114"/>
      <c r="K1006" s="162">
        <v>1.7</v>
      </c>
      <c r="L1006" s="150">
        <v>0.8</v>
      </c>
      <c r="M1006" s="80" t="s">
        <v>2050</v>
      </c>
    </row>
    <row r="1007" spans="1:13" s="74" customFormat="1" ht="15" customHeight="1">
      <c r="A1007" s="76" t="s">
        <v>1679</v>
      </c>
      <c r="B1007" s="118" t="s">
        <v>292</v>
      </c>
      <c r="C1007" s="112"/>
      <c r="D1007" s="157">
        <v>3.5752000000000002</v>
      </c>
      <c r="E1007" s="155">
        <v>18.37</v>
      </c>
      <c r="F1007" s="148">
        <f t="shared" si="16"/>
        <v>0</v>
      </c>
      <c r="G1007" s="116">
        <v>78028.600000000006</v>
      </c>
      <c r="H1007" s="114"/>
      <c r="I1007" s="80" t="s">
        <v>664</v>
      </c>
      <c r="J1007" s="114"/>
      <c r="K1007" s="162">
        <v>1.7</v>
      </c>
      <c r="L1007" s="150">
        <v>0.8</v>
      </c>
      <c r="M1007" s="80" t="s">
        <v>2050</v>
      </c>
    </row>
    <row r="1008" spans="1:13" ht="15" customHeight="1">
      <c r="A1008" s="76" t="s">
        <v>1680</v>
      </c>
      <c r="B1008" s="118" t="s">
        <v>292</v>
      </c>
      <c r="C1008" s="112"/>
      <c r="D1008" s="157">
        <v>5.0320999999999998</v>
      </c>
      <c r="E1008" s="155">
        <v>28.17</v>
      </c>
      <c r="F1008" s="148">
        <f t="shared" si="16"/>
        <v>0</v>
      </c>
      <c r="G1008" s="116">
        <v>78123.11</v>
      </c>
      <c r="H1008" s="114"/>
      <c r="I1008" s="80" t="s">
        <v>664</v>
      </c>
      <c r="J1008" s="114"/>
      <c r="K1008" s="162">
        <v>1.7</v>
      </c>
      <c r="L1008" s="150">
        <v>0.8</v>
      </c>
      <c r="M1008" s="80" t="s">
        <v>2050</v>
      </c>
    </row>
    <row r="1009" spans="1:13" ht="15" customHeight="1">
      <c r="A1009" s="76" t="s">
        <v>1681</v>
      </c>
      <c r="B1009" s="118" t="s">
        <v>292</v>
      </c>
      <c r="C1009" s="112"/>
      <c r="D1009" s="157">
        <v>7.2331000000000003</v>
      </c>
      <c r="E1009" s="155">
        <v>41.02</v>
      </c>
      <c r="F1009" s="148">
        <f t="shared" si="16"/>
        <v>0</v>
      </c>
      <c r="G1009" s="116">
        <v>160558.71</v>
      </c>
      <c r="H1009" s="114"/>
      <c r="I1009" s="80" t="s">
        <v>664</v>
      </c>
      <c r="J1009" s="114"/>
      <c r="K1009" s="162">
        <v>1.7</v>
      </c>
      <c r="L1009" s="150">
        <v>0.8</v>
      </c>
      <c r="M1009" s="80" t="s">
        <v>2050</v>
      </c>
    </row>
    <row r="1010" spans="1:13" ht="15" customHeight="1">
      <c r="A1010" s="76" t="s">
        <v>1682</v>
      </c>
      <c r="B1010" s="118" t="s">
        <v>292</v>
      </c>
      <c r="C1010" s="112"/>
      <c r="D1010" s="157">
        <v>7.2331000000000003</v>
      </c>
      <c r="E1010" s="155">
        <v>58.33</v>
      </c>
      <c r="F1010" s="148">
        <f t="shared" si="16"/>
        <v>0</v>
      </c>
      <c r="G1010" s="116">
        <v>160558.71</v>
      </c>
      <c r="H1010" s="114"/>
      <c r="I1010" s="80" t="s">
        <v>664</v>
      </c>
      <c r="J1010" s="114"/>
      <c r="K1010" s="162">
        <v>1.7</v>
      </c>
      <c r="L1010" s="150">
        <v>0.8</v>
      </c>
      <c r="M1010" s="80" t="s">
        <v>2050</v>
      </c>
    </row>
    <row r="1011" spans="1:13" s="74" customFormat="1" ht="15" customHeight="1">
      <c r="A1011" s="76" t="s">
        <v>1683</v>
      </c>
      <c r="B1011" s="118" t="s">
        <v>293</v>
      </c>
      <c r="C1011" s="112"/>
      <c r="D1011" s="157">
        <v>5.5544000000000002</v>
      </c>
      <c r="E1011" s="155">
        <v>30.28</v>
      </c>
      <c r="F1011" s="148">
        <f t="shared" si="16"/>
        <v>0</v>
      </c>
      <c r="G1011" s="116">
        <v>54996.53</v>
      </c>
      <c r="H1011" s="114"/>
      <c r="I1011" s="80" t="s">
        <v>664</v>
      </c>
      <c r="J1011" s="114"/>
      <c r="K1011" s="162">
        <v>1.7</v>
      </c>
      <c r="L1011" s="150">
        <v>0.8</v>
      </c>
      <c r="M1011" s="80" t="s">
        <v>2050</v>
      </c>
    </row>
    <row r="1012" spans="1:13" ht="15" customHeight="1">
      <c r="A1012" s="76" t="s">
        <v>1684</v>
      </c>
      <c r="B1012" s="118" t="s">
        <v>293</v>
      </c>
      <c r="C1012" s="112"/>
      <c r="D1012" s="157">
        <v>6.1855000000000002</v>
      </c>
      <c r="E1012" s="155">
        <v>30.28</v>
      </c>
      <c r="F1012" s="148">
        <f t="shared" si="16"/>
        <v>0</v>
      </c>
      <c r="G1012" s="116">
        <v>137372.17000000001</v>
      </c>
      <c r="H1012" s="114"/>
      <c r="I1012" s="80" t="s">
        <v>664</v>
      </c>
      <c r="J1012" s="114"/>
      <c r="K1012" s="162">
        <v>1.7</v>
      </c>
      <c r="L1012" s="150">
        <v>0.8</v>
      </c>
      <c r="M1012" s="80" t="s">
        <v>2050</v>
      </c>
    </row>
    <row r="1013" spans="1:13" ht="15" customHeight="1">
      <c r="A1013" s="76" t="s">
        <v>1685</v>
      </c>
      <c r="B1013" s="118" t="s">
        <v>293</v>
      </c>
      <c r="C1013" s="112"/>
      <c r="D1013" s="157">
        <v>12.4762</v>
      </c>
      <c r="E1013" s="155">
        <v>30.28</v>
      </c>
      <c r="F1013" s="148">
        <f t="shared" si="16"/>
        <v>0</v>
      </c>
      <c r="G1013" s="116">
        <v>361983.72</v>
      </c>
      <c r="H1013" s="114"/>
      <c r="I1013" s="80" t="s">
        <v>664</v>
      </c>
      <c r="J1013" s="114"/>
      <c r="K1013" s="162">
        <v>1.7</v>
      </c>
      <c r="L1013" s="150">
        <v>0.8</v>
      </c>
      <c r="M1013" s="80" t="s">
        <v>2050</v>
      </c>
    </row>
    <row r="1014" spans="1:13" ht="15" customHeight="1">
      <c r="A1014" s="76" t="s">
        <v>1686</v>
      </c>
      <c r="B1014" s="118" t="s">
        <v>293</v>
      </c>
      <c r="C1014" s="112"/>
      <c r="D1014" s="157">
        <v>31.455500000000001</v>
      </c>
      <c r="E1014" s="155">
        <v>87.11</v>
      </c>
      <c r="F1014" s="148">
        <f t="shared" si="16"/>
        <v>0</v>
      </c>
      <c r="G1014" s="116">
        <v>696682.29</v>
      </c>
      <c r="H1014" s="114"/>
      <c r="I1014" s="80" t="s">
        <v>664</v>
      </c>
      <c r="J1014" s="114"/>
      <c r="K1014" s="162">
        <v>1.7</v>
      </c>
      <c r="L1014" s="150">
        <v>0.8</v>
      </c>
      <c r="M1014" s="80" t="s">
        <v>2050</v>
      </c>
    </row>
    <row r="1015" spans="1:13" s="74" customFormat="1" ht="15" customHeight="1">
      <c r="A1015" s="76" t="s">
        <v>1687</v>
      </c>
      <c r="B1015" s="118" t="s">
        <v>294</v>
      </c>
      <c r="C1015" s="112"/>
      <c r="D1015" s="157">
        <v>2.1107</v>
      </c>
      <c r="E1015" s="155">
        <v>10.62</v>
      </c>
      <c r="F1015" s="148">
        <f t="shared" si="16"/>
        <v>0</v>
      </c>
      <c r="G1015" s="116">
        <v>61585.26</v>
      </c>
      <c r="H1015" s="114"/>
      <c r="I1015" s="80" t="s">
        <v>664</v>
      </c>
      <c r="J1015" s="114"/>
      <c r="K1015" s="162">
        <v>1.7</v>
      </c>
      <c r="L1015" s="150">
        <v>0.8</v>
      </c>
      <c r="M1015" s="80" t="s">
        <v>2050</v>
      </c>
    </row>
    <row r="1016" spans="1:13" ht="15" customHeight="1">
      <c r="A1016" s="76" t="s">
        <v>1688</v>
      </c>
      <c r="B1016" s="118" t="s">
        <v>294</v>
      </c>
      <c r="C1016" s="112"/>
      <c r="D1016" s="157">
        <v>4.1894</v>
      </c>
      <c r="E1016" s="155">
        <v>18.23</v>
      </c>
      <c r="F1016" s="148">
        <f t="shared" si="16"/>
        <v>0</v>
      </c>
      <c r="G1016" s="116">
        <v>105238.47</v>
      </c>
      <c r="H1016" s="114"/>
      <c r="I1016" s="80" t="s">
        <v>664</v>
      </c>
      <c r="J1016" s="114"/>
      <c r="K1016" s="162">
        <v>1.7</v>
      </c>
      <c r="L1016" s="150">
        <v>0.8</v>
      </c>
      <c r="M1016" s="80" t="s">
        <v>2050</v>
      </c>
    </row>
    <row r="1017" spans="1:13" ht="15" customHeight="1">
      <c r="A1017" s="76" t="s">
        <v>1689</v>
      </c>
      <c r="B1017" s="118" t="s">
        <v>294</v>
      </c>
      <c r="C1017" s="112"/>
      <c r="D1017" s="157">
        <v>7.1969000000000003</v>
      </c>
      <c r="E1017" s="155">
        <v>26.19</v>
      </c>
      <c r="F1017" s="148">
        <f t="shared" si="16"/>
        <v>0</v>
      </c>
      <c r="G1017" s="116">
        <v>170363.99</v>
      </c>
      <c r="H1017" s="114"/>
      <c r="I1017" s="80" t="s">
        <v>664</v>
      </c>
      <c r="J1017" s="114"/>
      <c r="K1017" s="162">
        <v>1.7</v>
      </c>
      <c r="L1017" s="150">
        <v>0.8</v>
      </c>
      <c r="M1017" s="80" t="s">
        <v>2050</v>
      </c>
    </row>
    <row r="1018" spans="1:13" ht="15" customHeight="1">
      <c r="A1018" s="76" t="s">
        <v>1690</v>
      </c>
      <c r="B1018" s="118" t="s">
        <v>294</v>
      </c>
      <c r="C1018" s="112"/>
      <c r="D1018" s="157">
        <v>12.446999999999999</v>
      </c>
      <c r="E1018" s="155">
        <v>46.32</v>
      </c>
      <c r="F1018" s="148">
        <f t="shared" si="16"/>
        <v>0</v>
      </c>
      <c r="G1018" s="116">
        <v>275961.45</v>
      </c>
      <c r="H1018" s="114"/>
      <c r="I1018" s="80" t="s">
        <v>664</v>
      </c>
      <c r="J1018" s="114"/>
      <c r="K1018" s="162">
        <v>1.7</v>
      </c>
      <c r="L1018" s="150">
        <v>0.8</v>
      </c>
      <c r="M1018" s="80" t="s">
        <v>2050</v>
      </c>
    </row>
    <row r="1019" spans="1:13" s="74" customFormat="1" ht="15" customHeight="1">
      <c r="A1019" s="76" t="s">
        <v>1691</v>
      </c>
      <c r="B1019" s="118" t="s">
        <v>295</v>
      </c>
      <c r="C1019" s="112"/>
      <c r="D1019" s="157">
        <v>2.8065000000000002</v>
      </c>
      <c r="E1019" s="155">
        <v>15.68</v>
      </c>
      <c r="F1019" s="148">
        <f t="shared" si="16"/>
        <v>0</v>
      </c>
      <c r="G1019" s="116">
        <v>50091.44</v>
      </c>
      <c r="H1019" s="114"/>
      <c r="I1019" s="80" t="s">
        <v>664</v>
      </c>
      <c r="J1019" s="114"/>
      <c r="K1019" s="162">
        <v>1.7</v>
      </c>
      <c r="L1019" s="150">
        <v>0.8</v>
      </c>
      <c r="M1019" s="80" t="s">
        <v>2050</v>
      </c>
    </row>
    <row r="1020" spans="1:13" ht="15" customHeight="1">
      <c r="A1020" s="76" t="s">
        <v>1692</v>
      </c>
      <c r="B1020" s="118" t="s">
        <v>295</v>
      </c>
      <c r="C1020" s="112"/>
      <c r="D1020" s="157">
        <v>5.0929000000000002</v>
      </c>
      <c r="E1020" s="155">
        <v>25.18</v>
      </c>
      <c r="F1020" s="148">
        <f t="shared" si="16"/>
        <v>0</v>
      </c>
      <c r="G1020" s="116">
        <v>116938.92</v>
      </c>
      <c r="H1020" s="114"/>
      <c r="I1020" s="80" t="s">
        <v>664</v>
      </c>
      <c r="J1020" s="114"/>
      <c r="K1020" s="162">
        <v>1.7</v>
      </c>
      <c r="L1020" s="150">
        <v>0.8</v>
      </c>
      <c r="M1020" s="80" t="s">
        <v>2050</v>
      </c>
    </row>
    <row r="1021" spans="1:13" ht="15" customHeight="1">
      <c r="A1021" s="76" t="s">
        <v>1693</v>
      </c>
      <c r="B1021" s="118" t="s">
        <v>295</v>
      </c>
      <c r="C1021" s="112"/>
      <c r="D1021" s="157">
        <v>6.3875999999999999</v>
      </c>
      <c r="E1021" s="155">
        <v>29.84</v>
      </c>
      <c r="F1021" s="148">
        <f t="shared" si="16"/>
        <v>0</v>
      </c>
      <c r="G1021" s="116">
        <v>144246.81</v>
      </c>
      <c r="H1021" s="114"/>
      <c r="I1021" s="80" t="s">
        <v>664</v>
      </c>
      <c r="J1021" s="114"/>
      <c r="K1021" s="162">
        <v>1.7</v>
      </c>
      <c r="L1021" s="150">
        <v>0.8</v>
      </c>
      <c r="M1021" s="80" t="s">
        <v>2050</v>
      </c>
    </row>
    <row r="1022" spans="1:13" ht="15" customHeight="1">
      <c r="A1022" s="76" t="s">
        <v>1694</v>
      </c>
      <c r="B1022" s="118" t="s">
        <v>295</v>
      </c>
      <c r="C1022" s="112"/>
      <c r="D1022" s="157">
        <v>10.798299999999999</v>
      </c>
      <c r="E1022" s="155">
        <v>29.84</v>
      </c>
      <c r="F1022" s="148">
        <f t="shared" si="16"/>
        <v>0</v>
      </c>
      <c r="G1022" s="116">
        <v>232603.21</v>
      </c>
      <c r="H1022" s="114"/>
      <c r="I1022" s="80" t="s">
        <v>664</v>
      </c>
      <c r="J1022" s="114"/>
      <c r="K1022" s="162">
        <v>1.7</v>
      </c>
      <c r="L1022" s="150">
        <v>0.8</v>
      </c>
      <c r="M1022" s="80" t="s">
        <v>2050</v>
      </c>
    </row>
    <row r="1023" spans="1:13" s="74" customFormat="1" ht="15" customHeight="1">
      <c r="A1023" s="76" t="s">
        <v>1695</v>
      </c>
      <c r="B1023" s="118" t="s">
        <v>296</v>
      </c>
      <c r="C1023" s="112"/>
      <c r="D1023" s="157">
        <v>1.9938</v>
      </c>
      <c r="E1023" s="155">
        <v>12.99</v>
      </c>
      <c r="F1023" s="148">
        <f t="shared" si="16"/>
        <v>0</v>
      </c>
      <c r="G1023" s="116">
        <v>44597.36</v>
      </c>
      <c r="H1023" s="114"/>
      <c r="I1023" s="80" t="s">
        <v>664</v>
      </c>
      <c r="J1023" s="114"/>
      <c r="K1023" s="162">
        <v>1.7</v>
      </c>
      <c r="L1023" s="150">
        <v>0.8</v>
      </c>
      <c r="M1023" s="80" t="s">
        <v>2050</v>
      </c>
    </row>
    <row r="1024" spans="1:13" ht="15" customHeight="1">
      <c r="A1024" s="76" t="s">
        <v>1696</v>
      </c>
      <c r="B1024" s="118" t="s">
        <v>296</v>
      </c>
      <c r="C1024" s="112"/>
      <c r="D1024" s="157">
        <v>3.2185000000000001</v>
      </c>
      <c r="E1024" s="155">
        <v>19.41</v>
      </c>
      <c r="F1024" s="148">
        <f t="shared" si="16"/>
        <v>0</v>
      </c>
      <c r="G1024" s="116">
        <v>71702.759999999995</v>
      </c>
      <c r="H1024" s="114"/>
      <c r="I1024" s="80" t="s">
        <v>664</v>
      </c>
      <c r="J1024" s="114"/>
      <c r="K1024" s="162">
        <v>1.7</v>
      </c>
      <c r="L1024" s="150">
        <v>0.8</v>
      </c>
      <c r="M1024" s="80" t="s">
        <v>2050</v>
      </c>
    </row>
    <row r="1025" spans="1:13" ht="15" customHeight="1">
      <c r="A1025" s="76" t="s">
        <v>1697</v>
      </c>
      <c r="B1025" s="118" t="s">
        <v>296</v>
      </c>
      <c r="C1025" s="112"/>
      <c r="D1025" s="157">
        <v>5.8582999999999998</v>
      </c>
      <c r="E1025" s="155">
        <v>30.78</v>
      </c>
      <c r="F1025" s="148">
        <f t="shared" si="16"/>
        <v>0</v>
      </c>
      <c r="G1025" s="116">
        <v>130130.32</v>
      </c>
      <c r="H1025" s="114"/>
      <c r="I1025" s="80" t="s">
        <v>664</v>
      </c>
      <c r="J1025" s="114"/>
      <c r="K1025" s="162">
        <v>1.7</v>
      </c>
      <c r="L1025" s="150">
        <v>0.8</v>
      </c>
      <c r="M1025" s="80" t="s">
        <v>2050</v>
      </c>
    </row>
    <row r="1026" spans="1:13" ht="15" customHeight="1">
      <c r="A1026" s="76" t="s">
        <v>1698</v>
      </c>
      <c r="B1026" s="118" t="s">
        <v>296</v>
      </c>
      <c r="C1026" s="112"/>
      <c r="D1026" s="157">
        <v>7.9443999999999999</v>
      </c>
      <c r="E1026" s="155">
        <v>30.78</v>
      </c>
      <c r="F1026" s="148">
        <f t="shared" si="16"/>
        <v>0</v>
      </c>
      <c r="G1026" s="116">
        <v>176302.87</v>
      </c>
      <c r="H1026" s="114"/>
      <c r="I1026" s="80" t="s">
        <v>664</v>
      </c>
      <c r="J1026" s="114"/>
      <c r="K1026" s="162">
        <v>1.7</v>
      </c>
      <c r="L1026" s="150">
        <v>0.8</v>
      </c>
      <c r="M1026" s="80" t="s">
        <v>2050</v>
      </c>
    </row>
    <row r="1027" spans="1:13" s="74" customFormat="1" ht="15" customHeight="1">
      <c r="A1027" s="76" t="s">
        <v>1699</v>
      </c>
      <c r="B1027" s="118" t="s">
        <v>297</v>
      </c>
      <c r="C1027" s="112"/>
      <c r="D1027" s="157">
        <v>1.9892000000000001</v>
      </c>
      <c r="E1027" s="155">
        <v>8.89</v>
      </c>
      <c r="F1027" s="148">
        <f t="shared" si="16"/>
        <v>0</v>
      </c>
      <c r="G1027" s="116">
        <v>52829.32</v>
      </c>
      <c r="H1027" s="114"/>
      <c r="I1027" s="80" t="s">
        <v>664</v>
      </c>
      <c r="J1027" s="114"/>
      <c r="K1027" s="162">
        <v>1.7</v>
      </c>
      <c r="L1027" s="150">
        <v>0.8</v>
      </c>
      <c r="M1027" s="80" t="s">
        <v>2050</v>
      </c>
    </row>
    <row r="1028" spans="1:13" ht="15" customHeight="1">
      <c r="A1028" s="76" t="s">
        <v>1700</v>
      </c>
      <c r="B1028" s="118" t="s">
        <v>297</v>
      </c>
      <c r="C1028" s="112"/>
      <c r="D1028" s="157">
        <v>3.1434000000000002</v>
      </c>
      <c r="E1028" s="155">
        <v>15.26</v>
      </c>
      <c r="F1028" s="148">
        <f t="shared" si="16"/>
        <v>0</v>
      </c>
      <c r="G1028" s="116">
        <v>68053.86</v>
      </c>
      <c r="H1028" s="114"/>
      <c r="I1028" s="80" t="s">
        <v>664</v>
      </c>
      <c r="J1028" s="114"/>
      <c r="K1028" s="162">
        <v>1.7</v>
      </c>
      <c r="L1028" s="150">
        <v>0.8</v>
      </c>
      <c r="M1028" s="80" t="s">
        <v>2050</v>
      </c>
    </row>
    <row r="1029" spans="1:13" ht="15" customHeight="1">
      <c r="A1029" s="76" t="s">
        <v>1701</v>
      </c>
      <c r="B1029" s="118" t="s">
        <v>297</v>
      </c>
      <c r="C1029" s="112"/>
      <c r="D1029" s="157">
        <v>5.4664000000000001</v>
      </c>
      <c r="E1029" s="155">
        <v>23.08</v>
      </c>
      <c r="F1029" s="148">
        <f t="shared" si="16"/>
        <v>0</v>
      </c>
      <c r="G1029" s="116">
        <v>121721.22</v>
      </c>
      <c r="H1029" s="114"/>
      <c r="I1029" s="80" t="s">
        <v>664</v>
      </c>
      <c r="J1029" s="114"/>
      <c r="K1029" s="162">
        <v>1.7</v>
      </c>
      <c r="L1029" s="150">
        <v>0.8</v>
      </c>
      <c r="M1029" s="80" t="s">
        <v>2050</v>
      </c>
    </row>
    <row r="1030" spans="1:13" ht="15" customHeight="1">
      <c r="A1030" s="76" t="s">
        <v>1702</v>
      </c>
      <c r="B1030" s="118" t="s">
        <v>297</v>
      </c>
      <c r="C1030" s="112"/>
      <c r="D1030" s="157">
        <v>6.0136000000000003</v>
      </c>
      <c r="E1030" s="155">
        <v>39.799999999999997</v>
      </c>
      <c r="F1030" s="148">
        <f t="shared" si="16"/>
        <v>0</v>
      </c>
      <c r="G1030" s="116">
        <v>133567.91</v>
      </c>
      <c r="H1030" s="114"/>
      <c r="I1030" s="80" t="s">
        <v>664</v>
      </c>
      <c r="J1030" s="114"/>
      <c r="K1030" s="162">
        <v>1.7</v>
      </c>
      <c r="L1030" s="150">
        <v>0.8</v>
      </c>
      <c r="M1030" s="80" t="s">
        <v>2050</v>
      </c>
    </row>
    <row r="1031" spans="1:13" s="74" customFormat="1" ht="15" customHeight="1">
      <c r="A1031" s="76" t="s">
        <v>1703</v>
      </c>
      <c r="B1031" s="118" t="s">
        <v>298</v>
      </c>
      <c r="C1031" s="112"/>
      <c r="D1031" s="157">
        <v>0.84519999999999995</v>
      </c>
      <c r="E1031" s="155">
        <v>3.92</v>
      </c>
      <c r="F1031" s="148">
        <f t="shared" si="16"/>
        <v>0</v>
      </c>
      <c r="G1031" s="116">
        <v>31965.94</v>
      </c>
      <c r="H1031" s="114"/>
      <c r="I1031" s="80" t="s">
        <v>664</v>
      </c>
      <c r="J1031" s="114"/>
      <c r="K1031" s="162">
        <v>1.7</v>
      </c>
      <c r="L1031" s="150">
        <v>0.8</v>
      </c>
      <c r="M1031" s="80" t="s">
        <v>2050</v>
      </c>
    </row>
    <row r="1032" spans="1:13" ht="15" customHeight="1">
      <c r="A1032" s="76" t="s">
        <v>1704</v>
      </c>
      <c r="B1032" s="118" t="s">
        <v>298</v>
      </c>
      <c r="C1032" s="112"/>
      <c r="D1032" s="157">
        <v>2.948</v>
      </c>
      <c r="E1032" s="155">
        <v>12.06</v>
      </c>
      <c r="F1032" s="148">
        <f t="shared" si="16"/>
        <v>0</v>
      </c>
      <c r="G1032" s="116">
        <v>87137.94</v>
      </c>
      <c r="H1032" s="114"/>
      <c r="I1032" s="80" t="s">
        <v>664</v>
      </c>
      <c r="J1032" s="114"/>
      <c r="K1032" s="162">
        <v>1.7</v>
      </c>
      <c r="L1032" s="150">
        <v>0.8</v>
      </c>
      <c r="M1032" s="80" t="s">
        <v>2050</v>
      </c>
    </row>
    <row r="1033" spans="1:13" ht="15" customHeight="1">
      <c r="A1033" s="76" t="s">
        <v>1705</v>
      </c>
      <c r="B1033" s="118" t="s">
        <v>298</v>
      </c>
      <c r="C1033" s="112"/>
      <c r="D1033" s="157">
        <v>6.3612000000000002</v>
      </c>
      <c r="E1033" s="155">
        <v>23.01</v>
      </c>
      <c r="F1033" s="148">
        <f t="shared" si="16"/>
        <v>0</v>
      </c>
      <c r="G1033" s="116">
        <v>145701.17000000001</v>
      </c>
      <c r="H1033" s="114"/>
      <c r="I1033" s="80" t="s">
        <v>664</v>
      </c>
      <c r="J1033" s="114"/>
      <c r="K1033" s="162">
        <v>1.7</v>
      </c>
      <c r="L1033" s="150">
        <v>0.8</v>
      </c>
      <c r="M1033" s="80" t="s">
        <v>2050</v>
      </c>
    </row>
    <row r="1034" spans="1:13" ht="15" customHeight="1">
      <c r="A1034" s="76" t="s">
        <v>1706</v>
      </c>
      <c r="B1034" s="118" t="s">
        <v>298</v>
      </c>
      <c r="C1034" s="112"/>
      <c r="D1034" s="157">
        <v>8.5220000000000002</v>
      </c>
      <c r="E1034" s="155">
        <v>27.86</v>
      </c>
      <c r="F1034" s="148">
        <f t="shared" si="16"/>
        <v>0</v>
      </c>
      <c r="G1034" s="116">
        <v>189087.84</v>
      </c>
      <c r="H1034" s="114"/>
      <c r="I1034" s="80" t="s">
        <v>664</v>
      </c>
      <c r="J1034" s="114"/>
      <c r="K1034" s="162">
        <v>1.7</v>
      </c>
      <c r="L1034" s="150">
        <v>0.8</v>
      </c>
      <c r="M1034" s="80" t="s">
        <v>2050</v>
      </c>
    </row>
    <row r="1035" spans="1:13" s="74" customFormat="1" ht="15" customHeight="1">
      <c r="A1035" s="76" t="s">
        <v>1707</v>
      </c>
      <c r="B1035" s="118" t="s">
        <v>299</v>
      </c>
      <c r="C1035" s="112"/>
      <c r="D1035" s="157">
        <v>2.2532000000000001</v>
      </c>
      <c r="E1035" s="155">
        <v>11.67</v>
      </c>
      <c r="F1035" s="148">
        <f t="shared" si="16"/>
        <v>0</v>
      </c>
      <c r="G1035" s="116">
        <v>46352.38</v>
      </c>
      <c r="H1035" s="114"/>
      <c r="I1035" s="80" t="s">
        <v>664</v>
      </c>
      <c r="J1035" s="114"/>
      <c r="K1035" s="162">
        <v>1.7</v>
      </c>
      <c r="L1035" s="150">
        <v>0.8</v>
      </c>
      <c r="M1035" s="80" t="s">
        <v>2050</v>
      </c>
    </row>
    <row r="1036" spans="1:13" ht="15" customHeight="1">
      <c r="A1036" s="76" t="s">
        <v>1708</v>
      </c>
      <c r="B1036" s="118" t="s">
        <v>299</v>
      </c>
      <c r="C1036" s="112"/>
      <c r="D1036" s="157">
        <v>3.0386000000000002</v>
      </c>
      <c r="E1036" s="155">
        <v>15.58</v>
      </c>
      <c r="F1036" s="148">
        <f t="shared" si="16"/>
        <v>0</v>
      </c>
      <c r="G1036" s="116">
        <v>69521.48</v>
      </c>
      <c r="H1036" s="114"/>
      <c r="I1036" s="80" t="s">
        <v>664</v>
      </c>
      <c r="J1036" s="114"/>
      <c r="K1036" s="162">
        <v>1.7</v>
      </c>
      <c r="L1036" s="150">
        <v>0.8</v>
      </c>
      <c r="M1036" s="80" t="s">
        <v>2050</v>
      </c>
    </row>
    <row r="1037" spans="1:13" ht="15" customHeight="1">
      <c r="A1037" s="76" t="s">
        <v>1709</v>
      </c>
      <c r="B1037" s="118" t="s">
        <v>299</v>
      </c>
      <c r="C1037" s="112"/>
      <c r="D1037" s="157">
        <v>5.4890999999999996</v>
      </c>
      <c r="E1037" s="155">
        <v>24.8</v>
      </c>
      <c r="F1037" s="148">
        <f t="shared" si="16"/>
        <v>0</v>
      </c>
      <c r="G1037" s="116">
        <v>116491.54</v>
      </c>
      <c r="H1037" s="114"/>
      <c r="I1037" s="80" t="s">
        <v>664</v>
      </c>
      <c r="J1037" s="114"/>
      <c r="K1037" s="162">
        <v>1.7</v>
      </c>
      <c r="L1037" s="150">
        <v>0.8</v>
      </c>
      <c r="M1037" s="80" t="s">
        <v>2050</v>
      </c>
    </row>
    <row r="1038" spans="1:13" ht="15" customHeight="1">
      <c r="A1038" s="76" t="s">
        <v>1710</v>
      </c>
      <c r="B1038" s="118" t="s">
        <v>299</v>
      </c>
      <c r="C1038" s="112"/>
      <c r="D1038" s="157">
        <v>5.4890999999999996</v>
      </c>
      <c r="E1038" s="155">
        <v>24.8</v>
      </c>
      <c r="F1038" s="148">
        <f t="shared" si="16"/>
        <v>0</v>
      </c>
      <c r="G1038" s="116">
        <v>118379.49</v>
      </c>
      <c r="H1038" s="114"/>
      <c r="I1038" s="80" t="s">
        <v>664</v>
      </c>
      <c r="J1038" s="114"/>
      <c r="K1038" s="162">
        <v>1.7</v>
      </c>
      <c r="L1038" s="150">
        <v>0.8</v>
      </c>
      <c r="M1038" s="80" t="s">
        <v>2050</v>
      </c>
    </row>
    <row r="1039" spans="1:13" s="74" customFormat="1" ht="15" customHeight="1">
      <c r="A1039" s="76" t="s">
        <v>1711</v>
      </c>
      <c r="B1039" s="118" t="s">
        <v>300</v>
      </c>
      <c r="C1039" s="112"/>
      <c r="D1039" s="157">
        <v>1.0361</v>
      </c>
      <c r="E1039" s="155">
        <v>7.23</v>
      </c>
      <c r="F1039" s="148">
        <f t="shared" si="16"/>
        <v>0</v>
      </c>
      <c r="G1039" s="116">
        <v>30000</v>
      </c>
      <c r="H1039" s="114"/>
      <c r="I1039" s="80" t="s">
        <v>664</v>
      </c>
      <c r="J1039" s="114"/>
      <c r="K1039" s="162">
        <v>1.7</v>
      </c>
      <c r="L1039" s="150">
        <v>0.8</v>
      </c>
      <c r="M1039" s="80" t="s">
        <v>2050</v>
      </c>
    </row>
    <row r="1040" spans="1:13" ht="15" customHeight="1">
      <c r="A1040" s="76" t="s">
        <v>1712</v>
      </c>
      <c r="B1040" s="118" t="s">
        <v>300</v>
      </c>
      <c r="C1040" s="112"/>
      <c r="D1040" s="157">
        <v>1.9260999999999999</v>
      </c>
      <c r="E1040" s="155">
        <v>11.51</v>
      </c>
      <c r="F1040" s="148">
        <f t="shared" si="16"/>
        <v>0</v>
      </c>
      <c r="G1040" s="116">
        <v>43099.15</v>
      </c>
      <c r="H1040" s="114"/>
      <c r="I1040" s="80" t="s">
        <v>664</v>
      </c>
      <c r="J1040" s="114"/>
      <c r="K1040" s="162">
        <v>1.7</v>
      </c>
      <c r="L1040" s="150">
        <v>0.8</v>
      </c>
      <c r="M1040" s="80" t="s">
        <v>2050</v>
      </c>
    </row>
    <row r="1041" spans="1:13" ht="15" customHeight="1">
      <c r="A1041" s="76" t="s">
        <v>1713</v>
      </c>
      <c r="B1041" s="118" t="s">
        <v>300</v>
      </c>
      <c r="C1041" s="112"/>
      <c r="D1041" s="157">
        <v>3.8769999999999998</v>
      </c>
      <c r="E1041" s="155">
        <v>19.86</v>
      </c>
      <c r="F1041" s="148">
        <f t="shared" si="16"/>
        <v>0</v>
      </c>
      <c r="G1041" s="116">
        <v>86278.13</v>
      </c>
      <c r="H1041" s="114"/>
      <c r="I1041" s="80" t="s">
        <v>664</v>
      </c>
      <c r="J1041" s="114"/>
      <c r="K1041" s="162">
        <v>1.7</v>
      </c>
      <c r="L1041" s="150">
        <v>0.8</v>
      </c>
      <c r="M1041" s="80" t="s">
        <v>2050</v>
      </c>
    </row>
    <row r="1042" spans="1:13" ht="15" customHeight="1">
      <c r="A1042" s="76" t="s">
        <v>1714</v>
      </c>
      <c r="B1042" s="118" t="s">
        <v>300</v>
      </c>
      <c r="C1042" s="112"/>
      <c r="D1042" s="157">
        <v>5.1208</v>
      </c>
      <c r="E1042" s="155">
        <v>28.71</v>
      </c>
      <c r="F1042" s="148">
        <f t="shared" si="16"/>
        <v>0</v>
      </c>
      <c r="G1042" s="116">
        <v>113807.5</v>
      </c>
      <c r="H1042" s="114"/>
      <c r="I1042" s="80" t="s">
        <v>664</v>
      </c>
      <c r="J1042" s="114"/>
      <c r="K1042" s="162">
        <v>1.7</v>
      </c>
      <c r="L1042" s="150">
        <v>0.8</v>
      </c>
      <c r="M1042" s="80" t="s">
        <v>2050</v>
      </c>
    </row>
    <row r="1043" spans="1:13" s="74" customFormat="1" ht="15" customHeight="1">
      <c r="A1043" s="76" t="s">
        <v>1715</v>
      </c>
      <c r="B1043" s="118" t="s">
        <v>301</v>
      </c>
      <c r="C1043" s="112"/>
      <c r="D1043" s="157">
        <v>1.8394999999999999</v>
      </c>
      <c r="E1043" s="155">
        <v>8</v>
      </c>
      <c r="F1043" s="148">
        <f t="shared" si="16"/>
        <v>0</v>
      </c>
      <c r="G1043" s="116">
        <v>48821.13</v>
      </c>
      <c r="H1043" s="114"/>
      <c r="I1043" s="80" t="s">
        <v>664</v>
      </c>
      <c r="J1043" s="114"/>
      <c r="K1043" s="162">
        <v>1.7</v>
      </c>
      <c r="L1043" s="150">
        <v>0.8</v>
      </c>
      <c r="M1043" s="80" t="s">
        <v>2050</v>
      </c>
    </row>
    <row r="1044" spans="1:13" ht="15" customHeight="1">
      <c r="A1044" s="76" t="s">
        <v>1716</v>
      </c>
      <c r="B1044" s="118" t="s">
        <v>301</v>
      </c>
      <c r="C1044" s="112"/>
      <c r="D1044" s="157">
        <v>2.6808999999999998</v>
      </c>
      <c r="E1044" s="155">
        <v>13.32</v>
      </c>
      <c r="F1044" s="148">
        <f t="shared" si="16"/>
        <v>0</v>
      </c>
      <c r="G1044" s="116">
        <v>67669.81</v>
      </c>
      <c r="H1044" s="114"/>
      <c r="I1044" s="80" t="s">
        <v>664</v>
      </c>
      <c r="J1044" s="114"/>
      <c r="K1044" s="162">
        <v>1.7</v>
      </c>
      <c r="L1044" s="150">
        <v>0.8</v>
      </c>
      <c r="M1044" s="80" t="s">
        <v>2050</v>
      </c>
    </row>
    <row r="1045" spans="1:13" ht="15" customHeight="1">
      <c r="A1045" s="76" t="s">
        <v>1717</v>
      </c>
      <c r="B1045" s="118" t="s">
        <v>301</v>
      </c>
      <c r="C1045" s="112"/>
      <c r="D1045" s="157">
        <v>3.4258999999999999</v>
      </c>
      <c r="E1045" s="155">
        <v>13.32</v>
      </c>
      <c r="F1045" s="148">
        <f t="shared" si="16"/>
        <v>0</v>
      </c>
      <c r="G1045" s="116">
        <v>71582.149999999994</v>
      </c>
      <c r="H1045" s="114"/>
      <c r="I1045" s="80" t="s">
        <v>664</v>
      </c>
      <c r="J1045" s="114"/>
      <c r="K1045" s="162">
        <v>1.7</v>
      </c>
      <c r="L1045" s="150">
        <v>0.8</v>
      </c>
      <c r="M1045" s="80" t="s">
        <v>2050</v>
      </c>
    </row>
    <row r="1046" spans="1:13" ht="15" customHeight="1">
      <c r="A1046" s="76" t="s">
        <v>1718</v>
      </c>
      <c r="B1046" s="118" t="s">
        <v>301</v>
      </c>
      <c r="C1046" s="112"/>
      <c r="D1046" s="157">
        <v>4.8643000000000001</v>
      </c>
      <c r="E1046" s="155">
        <v>19.420000000000002</v>
      </c>
      <c r="F1046" s="148">
        <f t="shared" si="16"/>
        <v>0</v>
      </c>
      <c r="G1046" s="116">
        <v>108129.74</v>
      </c>
      <c r="H1046" s="114"/>
      <c r="I1046" s="80" t="s">
        <v>664</v>
      </c>
      <c r="J1046" s="114"/>
      <c r="K1046" s="162">
        <v>1.7</v>
      </c>
      <c r="L1046" s="150">
        <v>0.8</v>
      </c>
      <c r="M1046" s="80" t="s">
        <v>2050</v>
      </c>
    </row>
    <row r="1047" spans="1:13" s="74" customFormat="1" ht="15" customHeight="1">
      <c r="A1047" s="76" t="s">
        <v>1719</v>
      </c>
      <c r="B1047" s="118" t="s">
        <v>302</v>
      </c>
      <c r="C1047" s="112"/>
      <c r="D1047" s="157">
        <v>0.28000000000000003</v>
      </c>
      <c r="E1047" s="155">
        <v>2.2000000000000002</v>
      </c>
      <c r="F1047" s="148">
        <f t="shared" ref="F1047:F1110" si="17">IF(I1047="Mental Health and Substance Abuse",ROUND(E1047,0),0)</f>
        <v>0</v>
      </c>
      <c r="G1047" s="116">
        <v>30000</v>
      </c>
      <c r="H1047" s="114"/>
      <c r="I1047" s="80" t="s">
        <v>664</v>
      </c>
      <c r="J1047" s="114"/>
      <c r="K1047" s="162">
        <v>1.7</v>
      </c>
      <c r="L1047" s="150">
        <v>0.8</v>
      </c>
      <c r="M1047" s="80" t="s">
        <v>2050</v>
      </c>
    </row>
    <row r="1048" spans="1:13" ht="15" customHeight="1">
      <c r="A1048" s="76" t="s">
        <v>1720</v>
      </c>
      <c r="B1048" s="118" t="s">
        <v>302</v>
      </c>
      <c r="C1048" s="112"/>
      <c r="D1048" s="157">
        <v>0.4844</v>
      </c>
      <c r="E1048" s="155">
        <v>3.03</v>
      </c>
      <c r="F1048" s="148">
        <f t="shared" si="17"/>
        <v>0</v>
      </c>
      <c r="G1048" s="116">
        <v>30000</v>
      </c>
      <c r="H1048" s="114"/>
      <c r="I1048" s="80" t="s">
        <v>664</v>
      </c>
      <c r="J1048" s="114"/>
      <c r="K1048" s="162">
        <v>1.7</v>
      </c>
      <c r="L1048" s="150">
        <v>0.8</v>
      </c>
      <c r="M1048" s="80" t="s">
        <v>2050</v>
      </c>
    </row>
    <row r="1049" spans="1:13" ht="15" customHeight="1">
      <c r="A1049" s="76" t="s">
        <v>1721</v>
      </c>
      <c r="B1049" s="118" t="s">
        <v>302</v>
      </c>
      <c r="C1049" s="112"/>
      <c r="D1049" s="157">
        <v>1.29</v>
      </c>
      <c r="E1049" s="155">
        <v>6.42</v>
      </c>
      <c r="F1049" s="148">
        <f t="shared" si="17"/>
        <v>0</v>
      </c>
      <c r="G1049" s="116">
        <v>38789.65</v>
      </c>
      <c r="H1049" s="114"/>
      <c r="I1049" s="80" t="s">
        <v>664</v>
      </c>
      <c r="J1049" s="114"/>
      <c r="K1049" s="162">
        <v>1.7</v>
      </c>
      <c r="L1049" s="150">
        <v>0.8</v>
      </c>
      <c r="M1049" s="80" t="s">
        <v>2050</v>
      </c>
    </row>
    <row r="1050" spans="1:13" ht="15" customHeight="1">
      <c r="A1050" s="76" t="s">
        <v>1722</v>
      </c>
      <c r="B1050" s="118" t="s">
        <v>302</v>
      </c>
      <c r="C1050" s="112"/>
      <c r="D1050" s="157">
        <v>2.6360000000000001</v>
      </c>
      <c r="E1050" s="155">
        <v>10.77</v>
      </c>
      <c r="F1050" s="148">
        <f t="shared" si="17"/>
        <v>0</v>
      </c>
      <c r="G1050" s="116">
        <v>58811.79</v>
      </c>
      <c r="H1050" s="114"/>
      <c r="I1050" s="80" t="s">
        <v>664</v>
      </c>
      <c r="J1050" s="114"/>
      <c r="K1050" s="162">
        <v>1.7</v>
      </c>
      <c r="L1050" s="150">
        <v>0.8</v>
      </c>
      <c r="M1050" s="80" t="s">
        <v>2050</v>
      </c>
    </row>
    <row r="1051" spans="1:13" s="74" customFormat="1" ht="15" customHeight="1">
      <c r="A1051" s="76" t="s">
        <v>1723</v>
      </c>
      <c r="B1051" s="118" t="s">
        <v>303</v>
      </c>
      <c r="C1051" s="112"/>
      <c r="D1051" s="157">
        <v>2.7743000000000002</v>
      </c>
      <c r="E1051" s="155">
        <v>4.05</v>
      </c>
      <c r="F1051" s="148">
        <f t="shared" si="17"/>
        <v>0</v>
      </c>
      <c r="G1051" s="116">
        <v>61871.25</v>
      </c>
      <c r="H1051" s="114"/>
      <c r="I1051" s="80" t="s">
        <v>664</v>
      </c>
      <c r="J1051" s="114"/>
      <c r="K1051" s="162">
        <v>1.7</v>
      </c>
      <c r="L1051" s="150">
        <v>0.8</v>
      </c>
      <c r="M1051" s="80" t="s">
        <v>2050</v>
      </c>
    </row>
    <row r="1052" spans="1:13" ht="15" customHeight="1">
      <c r="A1052" s="76" t="s">
        <v>1724</v>
      </c>
      <c r="B1052" s="118" t="s">
        <v>303</v>
      </c>
      <c r="C1052" s="112"/>
      <c r="D1052" s="157">
        <v>4.4733999999999998</v>
      </c>
      <c r="E1052" s="155">
        <v>4.59</v>
      </c>
      <c r="F1052" s="148">
        <f t="shared" si="17"/>
        <v>0</v>
      </c>
      <c r="G1052" s="116">
        <v>91804.52</v>
      </c>
      <c r="H1052" s="114"/>
      <c r="I1052" s="80" t="s">
        <v>664</v>
      </c>
      <c r="J1052" s="114"/>
      <c r="K1052" s="162">
        <v>1.7</v>
      </c>
      <c r="L1052" s="150">
        <v>0.8</v>
      </c>
      <c r="M1052" s="80" t="s">
        <v>2050</v>
      </c>
    </row>
    <row r="1053" spans="1:13" ht="15" customHeight="1">
      <c r="A1053" s="76" t="s">
        <v>1725</v>
      </c>
      <c r="B1053" s="118" t="s">
        <v>303</v>
      </c>
      <c r="C1053" s="112"/>
      <c r="D1053" s="157">
        <v>8.1963000000000008</v>
      </c>
      <c r="E1053" s="155">
        <v>10.25</v>
      </c>
      <c r="F1053" s="148">
        <f t="shared" si="17"/>
        <v>0</v>
      </c>
      <c r="G1053" s="116">
        <v>206685.83</v>
      </c>
      <c r="H1053" s="114"/>
      <c r="I1053" s="80" t="s">
        <v>664</v>
      </c>
      <c r="J1053" s="114"/>
      <c r="K1053" s="162">
        <v>1.7</v>
      </c>
      <c r="L1053" s="150">
        <v>0.8</v>
      </c>
      <c r="M1053" s="80" t="s">
        <v>2050</v>
      </c>
    </row>
    <row r="1054" spans="1:13" ht="15" customHeight="1">
      <c r="A1054" s="76" t="s">
        <v>1726</v>
      </c>
      <c r="B1054" s="118" t="s">
        <v>303</v>
      </c>
      <c r="C1054" s="112"/>
      <c r="D1054" s="157">
        <v>20.353899999999999</v>
      </c>
      <c r="E1054" s="155">
        <v>24.33</v>
      </c>
      <c r="F1054" s="148">
        <f t="shared" si="17"/>
        <v>0</v>
      </c>
      <c r="G1054" s="116">
        <v>672040.55</v>
      </c>
      <c r="H1054" s="114"/>
      <c r="I1054" s="80" t="s">
        <v>664</v>
      </c>
      <c r="J1054" s="114"/>
      <c r="K1054" s="162">
        <v>1.7</v>
      </c>
      <c r="L1054" s="150">
        <v>0.8</v>
      </c>
      <c r="M1054" s="80" t="s">
        <v>2050</v>
      </c>
    </row>
    <row r="1055" spans="1:13" s="74" customFormat="1" ht="15" customHeight="1">
      <c r="A1055" s="76" t="s">
        <v>1727</v>
      </c>
      <c r="B1055" s="118" t="s">
        <v>304</v>
      </c>
      <c r="C1055" s="112"/>
      <c r="D1055" s="157">
        <v>2.0417999999999998</v>
      </c>
      <c r="E1055" s="155">
        <v>2.02</v>
      </c>
      <c r="F1055" s="148">
        <f t="shared" si="17"/>
        <v>0</v>
      </c>
      <c r="G1055" s="116">
        <v>72934.44</v>
      </c>
      <c r="H1055" s="114"/>
      <c r="I1055" s="80" t="s">
        <v>664</v>
      </c>
      <c r="J1055" s="114"/>
      <c r="K1055" s="162">
        <v>1.7</v>
      </c>
      <c r="L1055" s="150">
        <v>0.8</v>
      </c>
      <c r="M1055" s="80" t="s">
        <v>2050</v>
      </c>
    </row>
    <row r="1056" spans="1:13" ht="15" customHeight="1">
      <c r="A1056" s="76" t="s">
        <v>1728</v>
      </c>
      <c r="B1056" s="118" t="s">
        <v>304</v>
      </c>
      <c r="C1056" s="112"/>
      <c r="D1056" s="157">
        <v>2.4016999999999999</v>
      </c>
      <c r="E1056" s="155">
        <v>3.53</v>
      </c>
      <c r="F1056" s="148">
        <f t="shared" si="17"/>
        <v>0</v>
      </c>
      <c r="G1056" s="116">
        <v>74672.100000000006</v>
      </c>
      <c r="H1056" s="114"/>
      <c r="I1056" s="80" t="s">
        <v>664</v>
      </c>
      <c r="J1056" s="114"/>
      <c r="K1056" s="162">
        <v>1.7</v>
      </c>
      <c r="L1056" s="150">
        <v>0.8</v>
      </c>
      <c r="M1056" s="80" t="s">
        <v>2050</v>
      </c>
    </row>
    <row r="1057" spans="1:13" ht="15" customHeight="1">
      <c r="A1057" s="76" t="s">
        <v>1729</v>
      </c>
      <c r="B1057" s="118" t="s">
        <v>304</v>
      </c>
      <c r="C1057" s="112"/>
      <c r="D1057" s="157">
        <v>5.9652000000000003</v>
      </c>
      <c r="E1057" s="155">
        <v>10.11</v>
      </c>
      <c r="F1057" s="148">
        <f t="shared" si="17"/>
        <v>0</v>
      </c>
      <c r="G1057" s="116">
        <v>190350.88</v>
      </c>
      <c r="H1057" s="114"/>
      <c r="I1057" s="80" t="s">
        <v>664</v>
      </c>
      <c r="J1057" s="114"/>
      <c r="K1057" s="162">
        <v>1.7</v>
      </c>
      <c r="L1057" s="150">
        <v>0.8</v>
      </c>
      <c r="M1057" s="80" t="s">
        <v>2050</v>
      </c>
    </row>
    <row r="1058" spans="1:13" ht="15" customHeight="1">
      <c r="A1058" s="76" t="s">
        <v>1730</v>
      </c>
      <c r="B1058" s="118" t="s">
        <v>304</v>
      </c>
      <c r="C1058" s="112"/>
      <c r="D1058" s="157">
        <v>25.143899999999999</v>
      </c>
      <c r="E1058" s="155">
        <v>41.89</v>
      </c>
      <c r="F1058" s="148">
        <f t="shared" si="17"/>
        <v>0</v>
      </c>
      <c r="G1058" s="116">
        <v>742773.78</v>
      </c>
      <c r="H1058" s="114"/>
      <c r="I1058" s="80" t="s">
        <v>664</v>
      </c>
      <c r="J1058" s="114"/>
      <c r="K1058" s="162">
        <v>1.7</v>
      </c>
      <c r="L1058" s="150">
        <v>0.8</v>
      </c>
      <c r="M1058" s="80" t="s">
        <v>2050</v>
      </c>
    </row>
    <row r="1059" spans="1:13" s="74" customFormat="1" ht="15" customHeight="1">
      <c r="A1059" s="76" t="s">
        <v>1731</v>
      </c>
      <c r="B1059" s="118" t="s">
        <v>305</v>
      </c>
      <c r="C1059" s="112"/>
      <c r="D1059" s="157">
        <v>0.38340000000000002</v>
      </c>
      <c r="E1059" s="155">
        <v>2.41</v>
      </c>
      <c r="F1059" s="148">
        <f t="shared" si="17"/>
        <v>0</v>
      </c>
      <c r="G1059" s="116">
        <v>30000</v>
      </c>
      <c r="H1059" s="114"/>
      <c r="I1059" s="80" t="s">
        <v>664</v>
      </c>
      <c r="J1059" s="114"/>
      <c r="K1059" s="162">
        <v>1.7</v>
      </c>
      <c r="L1059" s="150">
        <v>0.8</v>
      </c>
      <c r="M1059" s="80" t="s">
        <v>2050</v>
      </c>
    </row>
    <row r="1060" spans="1:13" ht="15" customHeight="1">
      <c r="A1060" s="76" t="s">
        <v>1732</v>
      </c>
      <c r="B1060" s="118" t="s">
        <v>305</v>
      </c>
      <c r="C1060" s="112"/>
      <c r="D1060" s="157">
        <v>1.5384</v>
      </c>
      <c r="E1060" s="155">
        <v>5.2</v>
      </c>
      <c r="F1060" s="148">
        <f t="shared" si="17"/>
        <v>0</v>
      </c>
      <c r="G1060" s="116">
        <v>58414.21</v>
      </c>
      <c r="H1060" s="114"/>
      <c r="I1060" s="80" t="s">
        <v>664</v>
      </c>
      <c r="J1060" s="114"/>
      <c r="K1060" s="162">
        <v>1.7</v>
      </c>
      <c r="L1060" s="150">
        <v>0.8</v>
      </c>
      <c r="M1060" s="80" t="s">
        <v>2050</v>
      </c>
    </row>
    <row r="1061" spans="1:13" ht="15" customHeight="1">
      <c r="A1061" s="76" t="s">
        <v>1733</v>
      </c>
      <c r="B1061" s="118" t="s">
        <v>305</v>
      </c>
      <c r="C1061" s="112"/>
      <c r="D1061" s="157">
        <v>5.48</v>
      </c>
      <c r="E1061" s="155">
        <v>14.73</v>
      </c>
      <c r="F1061" s="148">
        <f t="shared" si="17"/>
        <v>0</v>
      </c>
      <c r="G1061" s="116">
        <v>170760.98</v>
      </c>
      <c r="H1061" s="114"/>
      <c r="I1061" s="80" t="s">
        <v>664</v>
      </c>
      <c r="J1061" s="114"/>
      <c r="K1061" s="162">
        <v>1.7</v>
      </c>
      <c r="L1061" s="150">
        <v>0.8</v>
      </c>
      <c r="M1061" s="80" t="s">
        <v>2050</v>
      </c>
    </row>
    <row r="1062" spans="1:13" ht="15" customHeight="1">
      <c r="A1062" s="76" t="s">
        <v>1734</v>
      </c>
      <c r="B1062" s="118" t="s">
        <v>305</v>
      </c>
      <c r="C1062" s="112"/>
      <c r="D1062" s="157">
        <v>12.8286</v>
      </c>
      <c r="E1062" s="155">
        <v>24.44</v>
      </c>
      <c r="F1062" s="148">
        <f t="shared" si="17"/>
        <v>0</v>
      </c>
      <c r="G1062" s="116">
        <v>486268.83</v>
      </c>
      <c r="H1062" s="114"/>
      <c r="I1062" s="80" t="s">
        <v>664</v>
      </c>
      <c r="J1062" s="114"/>
      <c r="K1062" s="162">
        <v>1.7</v>
      </c>
      <c r="L1062" s="150">
        <v>0.8</v>
      </c>
      <c r="M1062" s="80" t="s">
        <v>2050</v>
      </c>
    </row>
    <row r="1063" spans="1:13" s="74" customFormat="1" ht="15" customHeight="1">
      <c r="A1063" s="76" t="s">
        <v>1735</v>
      </c>
      <c r="B1063" s="118" t="s">
        <v>306</v>
      </c>
      <c r="C1063" s="112"/>
      <c r="D1063" s="157">
        <v>1.0142</v>
      </c>
      <c r="E1063" s="155">
        <v>4.47</v>
      </c>
      <c r="F1063" s="148">
        <f t="shared" si="17"/>
        <v>0</v>
      </c>
      <c r="G1063" s="116">
        <v>30000</v>
      </c>
      <c r="H1063" s="114"/>
      <c r="I1063" s="80" t="s">
        <v>664</v>
      </c>
      <c r="J1063" s="114"/>
      <c r="K1063" s="162">
        <v>1.7</v>
      </c>
      <c r="L1063" s="150">
        <v>0.8</v>
      </c>
      <c r="M1063" s="80" t="s">
        <v>2050</v>
      </c>
    </row>
    <row r="1064" spans="1:13" ht="15" customHeight="1">
      <c r="A1064" s="76" t="s">
        <v>1736</v>
      </c>
      <c r="B1064" s="118" t="s">
        <v>306</v>
      </c>
      <c r="C1064" s="112"/>
      <c r="D1064" s="157">
        <v>1.7867</v>
      </c>
      <c r="E1064" s="155">
        <v>7.6</v>
      </c>
      <c r="F1064" s="148">
        <f t="shared" si="17"/>
        <v>0</v>
      </c>
      <c r="G1064" s="116">
        <v>49243.44</v>
      </c>
      <c r="H1064" s="114"/>
      <c r="I1064" s="80" t="s">
        <v>664</v>
      </c>
      <c r="J1064" s="114"/>
      <c r="K1064" s="162">
        <v>1.7</v>
      </c>
      <c r="L1064" s="150">
        <v>0.8</v>
      </c>
      <c r="M1064" s="80" t="s">
        <v>2050</v>
      </c>
    </row>
    <row r="1065" spans="1:13" ht="15" customHeight="1">
      <c r="A1065" s="76" t="s">
        <v>1737</v>
      </c>
      <c r="B1065" s="118" t="s">
        <v>306</v>
      </c>
      <c r="C1065" s="112"/>
      <c r="D1065" s="157">
        <v>3.5019999999999998</v>
      </c>
      <c r="E1065" s="155">
        <v>14.56</v>
      </c>
      <c r="F1065" s="148">
        <f t="shared" si="17"/>
        <v>0</v>
      </c>
      <c r="G1065" s="116">
        <v>82532.2</v>
      </c>
      <c r="H1065" s="114"/>
      <c r="I1065" s="80" t="s">
        <v>664</v>
      </c>
      <c r="J1065" s="114"/>
      <c r="K1065" s="162">
        <v>1.7</v>
      </c>
      <c r="L1065" s="150">
        <v>0.8</v>
      </c>
      <c r="M1065" s="80" t="s">
        <v>2050</v>
      </c>
    </row>
    <row r="1066" spans="1:13" ht="15" customHeight="1">
      <c r="A1066" s="76" t="s">
        <v>1738</v>
      </c>
      <c r="B1066" s="118" t="s">
        <v>306</v>
      </c>
      <c r="C1066" s="112"/>
      <c r="D1066" s="157">
        <v>6.1394000000000002</v>
      </c>
      <c r="E1066" s="155">
        <v>23.8</v>
      </c>
      <c r="F1066" s="148">
        <f t="shared" si="17"/>
        <v>0</v>
      </c>
      <c r="G1066" s="116">
        <v>134272.59</v>
      </c>
      <c r="H1066" s="114"/>
      <c r="I1066" s="80" t="s">
        <v>664</v>
      </c>
      <c r="J1066" s="114"/>
      <c r="K1066" s="162">
        <v>1.7</v>
      </c>
      <c r="L1066" s="150">
        <v>0.8</v>
      </c>
      <c r="M1066" s="80" t="s">
        <v>2050</v>
      </c>
    </row>
    <row r="1067" spans="1:13" s="74" customFormat="1" ht="15" customHeight="1">
      <c r="A1067" s="76" t="s">
        <v>1739</v>
      </c>
      <c r="B1067" s="118" t="s">
        <v>307</v>
      </c>
      <c r="C1067" s="112"/>
      <c r="D1067" s="157">
        <v>1.1086</v>
      </c>
      <c r="E1067" s="155">
        <v>5.21</v>
      </c>
      <c r="F1067" s="148">
        <f t="shared" si="17"/>
        <v>0</v>
      </c>
      <c r="G1067" s="116">
        <v>30000</v>
      </c>
      <c r="H1067" s="114"/>
      <c r="I1067" s="80" t="s">
        <v>664</v>
      </c>
      <c r="J1067" s="114"/>
      <c r="K1067" s="162">
        <v>1.7</v>
      </c>
      <c r="L1067" s="150">
        <v>0.8</v>
      </c>
      <c r="M1067" s="80" t="s">
        <v>2050</v>
      </c>
    </row>
    <row r="1068" spans="1:13" ht="15" customHeight="1">
      <c r="A1068" s="76" t="s">
        <v>1740</v>
      </c>
      <c r="B1068" s="118" t="s">
        <v>307</v>
      </c>
      <c r="C1068" s="112"/>
      <c r="D1068" s="157">
        <v>1.6937</v>
      </c>
      <c r="E1068" s="155">
        <v>7.13</v>
      </c>
      <c r="F1068" s="148">
        <f t="shared" si="17"/>
        <v>0</v>
      </c>
      <c r="G1068" s="116">
        <v>48361.03</v>
      </c>
      <c r="H1068" s="114"/>
      <c r="I1068" s="80" t="s">
        <v>664</v>
      </c>
      <c r="J1068" s="114"/>
      <c r="K1068" s="162">
        <v>1.7</v>
      </c>
      <c r="L1068" s="150">
        <v>0.8</v>
      </c>
      <c r="M1068" s="80" t="s">
        <v>2050</v>
      </c>
    </row>
    <row r="1069" spans="1:13" ht="15" customHeight="1">
      <c r="A1069" s="76" t="s">
        <v>1741</v>
      </c>
      <c r="B1069" s="118" t="s">
        <v>307</v>
      </c>
      <c r="C1069" s="112"/>
      <c r="D1069" s="157">
        <v>2.9943</v>
      </c>
      <c r="E1069" s="155">
        <v>12.74</v>
      </c>
      <c r="F1069" s="148">
        <f t="shared" si="17"/>
        <v>0</v>
      </c>
      <c r="G1069" s="116">
        <v>54354.96</v>
      </c>
      <c r="H1069" s="114"/>
      <c r="I1069" s="80" t="s">
        <v>664</v>
      </c>
      <c r="J1069" s="114"/>
      <c r="K1069" s="162">
        <v>1.7</v>
      </c>
      <c r="L1069" s="150">
        <v>0.8</v>
      </c>
      <c r="M1069" s="80" t="s">
        <v>2050</v>
      </c>
    </row>
    <row r="1070" spans="1:13" ht="15" customHeight="1">
      <c r="A1070" s="76" t="s">
        <v>1742</v>
      </c>
      <c r="B1070" s="118" t="s">
        <v>307</v>
      </c>
      <c r="C1070" s="112"/>
      <c r="D1070" s="157">
        <v>3.2818999999999998</v>
      </c>
      <c r="E1070" s="155">
        <v>13.47</v>
      </c>
      <c r="F1070" s="148">
        <f t="shared" si="17"/>
        <v>0</v>
      </c>
      <c r="G1070" s="116">
        <v>73106.44</v>
      </c>
      <c r="H1070" s="114"/>
      <c r="I1070" s="80" t="s">
        <v>664</v>
      </c>
      <c r="J1070" s="114"/>
      <c r="K1070" s="162">
        <v>1.7</v>
      </c>
      <c r="L1070" s="150">
        <v>0.8</v>
      </c>
      <c r="M1070" s="80" t="s">
        <v>2050</v>
      </c>
    </row>
    <row r="1071" spans="1:13" s="74" customFormat="1" ht="15" customHeight="1">
      <c r="A1071" s="76" t="s">
        <v>1743</v>
      </c>
      <c r="B1071" s="118" t="s">
        <v>308</v>
      </c>
      <c r="C1071" s="112"/>
      <c r="D1071" s="157">
        <v>0.4592</v>
      </c>
      <c r="E1071" s="155">
        <v>2.71</v>
      </c>
      <c r="F1071" s="148">
        <f t="shared" si="17"/>
        <v>0</v>
      </c>
      <c r="G1071" s="116">
        <v>30000</v>
      </c>
      <c r="H1071" s="114"/>
      <c r="I1071" s="80" t="s">
        <v>664</v>
      </c>
      <c r="J1071" s="114"/>
      <c r="K1071" s="162">
        <v>1.7</v>
      </c>
      <c r="L1071" s="150">
        <v>0.8</v>
      </c>
      <c r="M1071" s="80" t="s">
        <v>2050</v>
      </c>
    </row>
    <row r="1072" spans="1:13" ht="15" customHeight="1">
      <c r="A1072" s="76" t="s">
        <v>1744</v>
      </c>
      <c r="B1072" s="118" t="s">
        <v>308</v>
      </c>
      <c r="C1072" s="112"/>
      <c r="D1072" s="157">
        <v>1.3209</v>
      </c>
      <c r="E1072" s="155">
        <v>5.63</v>
      </c>
      <c r="F1072" s="148">
        <f t="shared" si="17"/>
        <v>0</v>
      </c>
      <c r="G1072" s="116">
        <v>44517.54</v>
      </c>
      <c r="H1072" s="114"/>
      <c r="I1072" s="80" t="s">
        <v>664</v>
      </c>
      <c r="J1072" s="114"/>
      <c r="K1072" s="162">
        <v>1.7</v>
      </c>
      <c r="L1072" s="150">
        <v>0.8</v>
      </c>
      <c r="M1072" s="80" t="s">
        <v>2050</v>
      </c>
    </row>
    <row r="1073" spans="1:13" ht="15" customHeight="1">
      <c r="A1073" s="76" t="s">
        <v>1745</v>
      </c>
      <c r="B1073" s="118" t="s">
        <v>308</v>
      </c>
      <c r="C1073" s="112"/>
      <c r="D1073" s="157">
        <v>3.4474</v>
      </c>
      <c r="E1073" s="155">
        <v>13.98</v>
      </c>
      <c r="F1073" s="148">
        <f t="shared" si="17"/>
        <v>0</v>
      </c>
      <c r="G1073" s="116">
        <v>81950.289999999994</v>
      </c>
      <c r="H1073" s="114"/>
      <c r="I1073" s="80" t="s">
        <v>664</v>
      </c>
      <c r="J1073" s="114"/>
      <c r="K1073" s="162">
        <v>1.7</v>
      </c>
      <c r="L1073" s="150">
        <v>0.8</v>
      </c>
      <c r="M1073" s="80" t="s">
        <v>2050</v>
      </c>
    </row>
    <row r="1074" spans="1:13" ht="15" customHeight="1">
      <c r="A1074" s="76" t="s">
        <v>1746</v>
      </c>
      <c r="B1074" s="118" t="s">
        <v>308</v>
      </c>
      <c r="C1074" s="112"/>
      <c r="D1074" s="157">
        <v>4.4127000000000001</v>
      </c>
      <c r="E1074" s="155">
        <v>13.98</v>
      </c>
      <c r="F1074" s="148">
        <f t="shared" si="17"/>
        <v>0</v>
      </c>
      <c r="G1074" s="116">
        <v>161006.26999999999</v>
      </c>
      <c r="H1074" s="114"/>
      <c r="I1074" s="80" t="s">
        <v>664</v>
      </c>
      <c r="J1074" s="114"/>
      <c r="K1074" s="162">
        <v>1.7</v>
      </c>
      <c r="L1074" s="150">
        <v>0.8</v>
      </c>
      <c r="M1074" s="80" t="s">
        <v>2050</v>
      </c>
    </row>
    <row r="1075" spans="1:13" s="74" customFormat="1" ht="15" customHeight="1">
      <c r="A1075" s="76" t="s">
        <v>1747</v>
      </c>
      <c r="B1075" s="118" t="s">
        <v>309</v>
      </c>
      <c r="C1075" s="112"/>
      <c r="D1075" s="157">
        <v>0.20730000000000001</v>
      </c>
      <c r="E1075" s="155">
        <v>1.74</v>
      </c>
      <c r="F1075" s="148">
        <f t="shared" si="17"/>
        <v>0</v>
      </c>
      <c r="G1075" s="116">
        <v>30000</v>
      </c>
      <c r="H1075" s="114"/>
      <c r="I1075" s="80" t="s">
        <v>664</v>
      </c>
      <c r="J1075" s="114"/>
      <c r="K1075" s="162">
        <v>1.7</v>
      </c>
      <c r="L1075" s="150">
        <v>0.8</v>
      </c>
      <c r="M1075" s="80" t="s">
        <v>2050</v>
      </c>
    </row>
    <row r="1076" spans="1:13" ht="15" customHeight="1">
      <c r="A1076" s="76" t="s">
        <v>1748</v>
      </c>
      <c r="B1076" s="118" t="s">
        <v>309</v>
      </c>
      <c r="C1076" s="112"/>
      <c r="D1076" s="157">
        <v>0.26989999999999997</v>
      </c>
      <c r="E1076" s="155">
        <v>2.08</v>
      </c>
      <c r="F1076" s="148">
        <f t="shared" si="17"/>
        <v>0</v>
      </c>
      <c r="G1076" s="116">
        <v>30000</v>
      </c>
      <c r="H1076" s="114"/>
      <c r="I1076" s="80" t="s">
        <v>664</v>
      </c>
      <c r="J1076" s="114"/>
      <c r="K1076" s="162">
        <v>1.7</v>
      </c>
      <c r="L1076" s="150">
        <v>0.8</v>
      </c>
      <c r="M1076" s="80" t="s">
        <v>2050</v>
      </c>
    </row>
    <row r="1077" spans="1:13" ht="15" customHeight="1">
      <c r="A1077" s="76" t="s">
        <v>1749</v>
      </c>
      <c r="B1077" s="118" t="s">
        <v>309</v>
      </c>
      <c r="C1077" s="112"/>
      <c r="D1077" s="157">
        <v>0.52559999999999996</v>
      </c>
      <c r="E1077" s="155">
        <v>2.97</v>
      </c>
      <c r="F1077" s="148">
        <f t="shared" si="17"/>
        <v>0</v>
      </c>
      <c r="G1077" s="116">
        <v>30000</v>
      </c>
      <c r="H1077" s="114"/>
      <c r="I1077" s="80" t="s">
        <v>664</v>
      </c>
      <c r="J1077" s="114"/>
      <c r="K1077" s="162">
        <v>1.7</v>
      </c>
      <c r="L1077" s="150">
        <v>0.8</v>
      </c>
      <c r="M1077" s="80" t="s">
        <v>2050</v>
      </c>
    </row>
    <row r="1078" spans="1:13" ht="15" customHeight="1">
      <c r="A1078" s="76" t="s">
        <v>1750</v>
      </c>
      <c r="B1078" s="118" t="s">
        <v>309</v>
      </c>
      <c r="C1078" s="112"/>
      <c r="D1078" s="157">
        <v>2.4552</v>
      </c>
      <c r="E1078" s="155">
        <v>7.14</v>
      </c>
      <c r="F1078" s="148">
        <f t="shared" si="17"/>
        <v>0</v>
      </c>
      <c r="G1078" s="116">
        <v>54809.87</v>
      </c>
      <c r="H1078" s="114"/>
      <c r="I1078" s="80" t="s">
        <v>664</v>
      </c>
      <c r="J1078" s="114"/>
      <c r="K1078" s="162">
        <v>1.7</v>
      </c>
      <c r="L1078" s="150">
        <v>0.8</v>
      </c>
      <c r="M1078" s="80" t="s">
        <v>2050</v>
      </c>
    </row>
    <row r="1079" spans="1:13" s="74" customFormat="1" ht="15" customHeight="1">
      <c r="A1079" s="76" t="s">
        <v>1751</v>
      </c>
      <c r="B1079" s="118" t="s">
        <v>675</v>
      </c>
      <c r="C1079" s="112"/>
      <c r="D1079" s="157">
        <v>1.8552</v>
      </c>
      <c r="E1079" s="155">
        <v>2.58</v>
      </c>
      <c r="F1079" s="148">
        <f t="shared" si="17"/>
        <v>0</v>
      </c>
      <c r="G1079" s="116">
        <v>42633.4</v>
      </c>
      <c r="H1079" s="114"/>
      <c r="I1079" s="80" t="s">
        <v>652</v>
      </c>
      <c r="J1079" s="114"/>
      <c r="K1079" s="162">
        <v>1</v>
      </c>
      <c r="L1079" s="150">
        <v>0.8</v>
      </c>
      <c r="M1079" s="80" t="s">
        <v>2050</v>
      </c>
    </row>
    <row r="1080" spans="1:13" ht="15" customHeight="1">
      <c r="A1080" s="76" t="s">
        <v>1752</v>
      </c>
      <c r="B1080" s="118" t="s">
        <v>675</v>
      </c>
      <c r="C1080" s="112"/>
      <c r="D1080" s="157">
        <v>2.5916999999999999</v>
      </c>
      <c r="E1080" s="155">
        <v>4.2</v>
      </c>
      <c r="F1080" s="148">
        <f t="shared" si="17"/>
        <v>0</v>
      </c>
      <c r="G1080" s="116">
        <v>65649.06</v>
      </c>
      <c r="H1080" s="114"/>
      <c r="I1080" s="80" t="s">
        <v>652</v>
      </c>
      <c r="J1080" s="114"/>
      <c r="K1080" s="162">
        <v>1</v>
      </c>
      <c r="L1080" s="150">
        <v>0.8</v>
      </c>
      <c r="M1080" s="80" t="s">
        <v>2050</v>
      </c>
    </row>
    <row r="1081" spans="1:13" ht="15" customHeight="1">
      <c r="A1081" s="76" t="s">
        <v>1753</v>
      </c>
      <c r="B1081" s="118" t="s">
        <v>675</v>
      </c>
      <c r="C1081" s="112"/>
      <c r="D1081" s="157">
        <v>3.3269000000000002</v>
      </c>
      <c r="E1081" s="155">
        <v>6.06</v>
      </c>
      <c r="F1081" s="148">
        <f t="shared" si="17"/>
        <v>0</v>
      </c>
      <c r="G1081" s="116">
        <v>67228.149999999994</v>
      </c>
      <c r="H1081" s="114"/>
      <c r="I1081" s="80" t="s">
        <v>652</v>
      </c>
      <c r="J1081" s="114"/>
      <c r="K1081" s="162">
        <v>1</v>
      </c>
      <c r="L1081" s="150">
        <v>0.8</v>
      </c>
      <c r="M1081" s="80" t="s">
        <v>2050</v>
      </c>
    </row>
    <row r="1082" spans="1:13" ht="15" customHeight="1">
      <c r="A1082" s="76" t="s">
        <v>1754</v>
      </c>
      <c r="B1082" s="118" t="s">
        <v>675</v>
      </c>
      <c r="C1082" s="112"/>
      <c r="D1082" s="157">
        <v>5.2453000000000003</v>
      </c>
      <c r="E1082" s="155">
        <v>8.07</v>
      </c>
      <c r="F1082" s="148">
        <f t="shared" si="17"/>
        <v>0</v>
      </c>
      <c r="G1082" s="116">
        <v>116563.3</v>
      </c>
      <c r="H1082" s="114"/>
      <c r="I1082" s="80" t="s">
        <v>652</v>
      </c>
      <c r="J1082" s="114"/>
      <c r="K1082" s="162">
        <v>1</v>
      </c>
      <c r="L1082" s="150">
        <v>0.8</v>
      </c>
      <c r="M1082" s="80" t="s">
        <v>2050</v>
      </c>
    </row>
    <row r="1083" spans="1:13" s="74" customFormat="1" ht="15" customHeight="1">
      <c r="A1083" s="76" t="s">
        <v>1755</v>
      </c>
      <c r="B1083" s="118" t="s">
        <v>310</v>
      </c>
      <c r="C1083" s="112"/>
      <c r="D1083" s="157">
        <v>1.6083000000000001</v>
      </c>
      <c r="E1083" s="155">
        <v>1.95</v>
      </c>
      <c r="F1083" s="148">
        <f t="shared" si="17"/>
        <v>0</v>
      </c>
      <c r="G1083" s="116">
        <v>30000</v>
      </c>
      <c r="H1083" s="114"/>
      <c r="I1083" s="80" t="s">
        <v>652</v>
      </c>
      <c r="J1083" s="114"/>
      <c r="K1083" s="162">
        <v>1</v>
      </c>
      <c r="L1083" s="150">
        <v>0.8</v>
      </c>
      <c r="M1083" s="80" t="s">
        <v>2050</v>
      </c>
    </row>
    <row r="1084" spans="1:13" ht="15" customHeight="1">
      <c r="A1084" s="76" t="s">
        <v>1756</v>
      </c>
      <c r="B1084" s="118" t="s">
        <v>310</v>
      </c>
      <c r="C1084" s="112"/>
      <c r="D1084" s="157">
        <v>2.2732999999999999</v>
      </c>
      <c r="E1084" s="155">
        <v>3.49</v>
      </c>
      <c r="F1084" s="148">
        <f t="shared" si="17"/>
        <v>0</v>
      </c>
      <c r="G1084" s="116">
        <v>45624.26</v>
      </c>
      <c r="H1084" s="114"/>
      <c r="I1084" s="80" t="s">
        <v>652</v>
      </c>
      <c r="J1084" s="114"/>
      <c r="K1084" s="162">
        <v>1</v>
      </c>
      <c r="L1084" s="150">
        <v>0.8</v>
      </c>
      <c r="M1084" s="80" t="s">
        <v>2050</v>
      </c>
    </row>
    <row r="1085" spans="1:13" ht="15" customHeight="1">
      <c r="A1085" s="76" t="s">
        <v>1757</v>
      </c>
      <c r="B1085" s="118" t="s">
        <v>310</v>
      </c>
      <c r="C1085" s="112"/>
      <c r="D1085" s="157">
        <v>2.7197</v>
      </c>
      <c r="E1085" s="155">
        <v>6.45</v>
      </c>
      <c r="F1085" s="148">
        <f t="shared" si="17"/>
        <v>0</v>
      </c>
      <c r="G1085" s="116">
        <v>60662.36</v>
      </c>
      <c r="H1085" s="114"/>
      <c r="I1085" s="80" t="s">
        <v>652</v>
      </c>
      <c r="J1085" s="114"/>
      <c r="K1085" s="162">
        <v>1</v>
      </c>
      <c r="L1085" s="150">
        <v>0.8</v>
      </c>
      <c r="M1085" s="80" t="s">
        <v>2050</v>
      </c>
    </row>
    <row r="1086" spans="1:13" ht="15" customHeight="1">
      <c r="A1086" s="76" t="s">
        <v>1758</v>
      </c>
      <c r="B1086" s="118" t="s">
        <v>310</v>
      </c>
      <c r="C1086" s="112"/>
      <c r="D1086" s="157">
        <v>5.7652999999999999</v>
      </c>
      <c r="E1086" s="155">
        <v>13.91</v>
      </c>
      <c r="F1086" s="148">
        <f t="shared" si="17"/>
        <v>0</v>
      </c>
      <c r="G1086" s="116">
        <v>128073.49</v>
      </c>
      <c r="H1086" s="114"/>
      <c r="I1086" s="80" t="s">
        <v>652</v>
      </c>
      <c r="J1086" s="114"/>
      <c r="K1086" s="162">
        <v>1</v>
      </c>
      <c r="L1086" s="150">
        <v>0.8</v>
      </c>
      <c r="M1086" s="80" t="s">
        <v>2050</v>
      </c>
    </row>
    <row r="1087" spans="1:13" s="74" customFormat="1" ht="15" customHeight="1">
      <c r="A1087" s="76" t="s">
        <v>1759</v>
      </c>
      <c r="B1087" s="118" t="s">
        <v>311</v>
      </c>
      <c r="C1087" s="112"/>
      <c r="D1087" s="157">
        <v>0.59919999999999995</v>
      </c>
      <c r="E1087" s="155">
        <v>2.5099999999999998</v>
      </c>
      <c r="F1087" s="148">
        <f t="shared" si="17"/>
        <v>0</v>
      </c>
      <c r="G1087" s="116">
        <v>30000</v>
      </c>
      <c r="H1087" s="114"/>
      <c r="I1087" s="80" t="s">
        <v>2111</v>
      </c>
      <c r="J1087" s="114"/>
      <c r="K1087" s="80">
        <v>1.31</v>
      </c>
      <c r="L1087" s="150">
        <v>0.8</v>
      </c>
      <c r="M1087" s="80" t="s">
        <v>2050</v>
      </c>
    </row>
    <row r="1088" spans="1:13" ht="15" customHeight="1">
      <c r="A1088" s="76" t="s">
        <v>1760</v>
      </c>
      <c r="B1088" s="118" t="s">
        <v>311</v>
      </c>
      <c r="C1088" s="112"/>
      <c r="D1088" s="157">
        <v>0.94320000000000004</v>
      </c>
      <c r="E1088" s="155">
        <v>3.08</v>
      </c>
      <c r="F1088" s="148">
        <f t="shared" si="17"/>
        <v>0</v>
      </c>
      <c r="G1088" s="116">
        <v>31111.63</v>
      </c>
      <c r="H1088" s="114"/>
      <c r="I1088" s="80" t="s">
        <v>2111</v>
      </c>
      <c r="J1088" s="114"/>
      <c r="K1088" s="80">
        <v>1.31</v>
      </c>
      <c r="L1088" s="150">
        <v>0.8</v>
      </c>
      <c r="M1088" s="80" t="s">
        <v>2050</v>
      </c>
    </row>
    <row r="1089" spans="1:13" ht="15" customHeight="1">
      <c r="A1089" s="76" t="s">
        <v>1761</v>
      </c>
      <c r="B1089" s="118" t="s">
        <v>311</v>
      </c>
      <c r="C1089" s="112"/>
      <c r="D1089" s="157">
        <v>1.5294000000000001</v>
      </c>
      <c r="E1089" s="155">
        <v>4.38</v>
      </c>
      <c r="F1089" s="148">
        <f t="shared" si="17"/>
        <v>0</v>
      </c>
      <c r="G1089" s="116">
        <v>67173.350000000006</v>
      </c>
      <c r="H1089" s="114"/>
      <c r="I1089" s="80" t="s">
        <v>2111</v>
      </c>
      <c r="J1089" s="114"/>
      <c r="K1089" s="80">
        <v>1.31</v>
      </c>
      <c r="L1089" s="150">
        <v>0.8</v>
      </c>
      <c r="M1089" s="80" t="s">
        <v>2050</v>
      </c>
    </row>
    <row r="1090" spans="1:13" ht="15" customHeight="1">
      <c r="A1090" s="76" t="s">
        <v>1762</v>
      </c>
      <c r="B1090" s="118" t="s">
        <v>311</v>
      </c>
      <c r="C1090" s="112"/>
      <c r="D1090" s="157">
        <v>4.8657000000000004</v>
      </c>
      <c r="E1090" s="155">
        <v>8.08</v>
      </c>
      <c r="F1090" s="148">
        <f t="shared" si="17"/>
        <v>0</v>
      </c>
      <c r="G1090" s="116">
        <v>287470.65999999997</v>
      </c>
      <c r="H1090" s="114"/>
      <c r="I1090" s="80" t="s">
        <v>2111</v>
      </c>
      <c r="J1090" s="114"/>
      <c r="K1090" s="80">
        <v>1.31</v>
      </c>
      <c r="L1090" s="150">
        <v>0.8</v>
      </c>
      <c r="M1090" s="80" t="s">
        <v>2050</v>
      </c>
    </row>
    <row r="1091" spans="1:13" s="74" customFormat="1" ht="15" customHeight="1">
      <c r="A1091" s="76" t="s">
        <v>1763</v>
      </c>
      <c r="B1091" s="118" t="s">
        <v>312</v>
      </c>
      <c r="C1091" s="112"/>
      <c r="D1091" s="157">
        <v>0.59489999999999998</v>
      </c>
      <c r="E1091" s="155">
        <v>2.15</v>
      </c>
      <c r="F1091" s="148">
        <f t="shared" si="17"/>
        <v>0</v>
      </c>
      <c r="G1091" s="116">
        <v>30000</v>
      </c>
      <c r="H1091" s="114"/>
      <c r="I1091" s="80" t="s">
        <v>2111</v>
      </c>
      <c r="J1091" s="114"/>
      <c r="K1091" s="80">
        <v>1.31</v>
      </c>
      <c r="L1091" s="150">
        <v>0.8</v>
      </c>
      <c r="M1091" s="80" t="s">
        <v>2050</v>
      </c>
    </row>
    <row r="1092" spans="1:13" ht="15" customHeight="1">
      <c r="A1092" s="76" t="s">
        <v>1764</v>
      </c>
      <c r="B1092" s="118" t="s">
        <v>312</v>
      </c>
      <c r="C1092" s="112"/>
      <c r="D1092" s="157">
        <v>0.72919999999999996</v>
      </c>
      <c r="E1092" s="155">
        <v>2.15</v>
      </c>
      <c r="F1092" s="148">
        <f t="shared" si="17"/>
        <v>0</v>
      </c>
      <c r="G1092" s="116">
        <v>30000</v>
      </c>
      <c r="H1092" s="114"/>
      <c r="I1092" s="80" t="s">
        <v>2111</v>
      </c>
      <c r="J1092" s="114"/>
      <c r="K1092" s="80">
        <v>1.31</v>
      </c>
      <c r="L1092" s="150">
        <v>0.8</v>
      </c>
      <c r="M1092" s="80" t="s">
        <v>2050</v>
      </c>
    </row>
    <row r="1093" spans="1:13" ht="15" customHeight="1">
      <c r="A1093" s="76" t="s">
        <v>1765</v>
      </c>
      <c r="B1093" s="118" t="s">
        <v>312</v>
      </c>
      <c r="C1093" s="112"/>
      <c r="D1093" s="157">
        <v>2.3245</v>
      </c>
      <c r="E1093" s="155">
        <v>4.0999999999999996</v>
      </c>
      <c r="F1093" s="148">
        <f t="shared" si="17"/>
        <v>0</v>
      </c>
      <c r="G1093" s="116">
        <v>136623.63</v>
      </c>
      <c r="H1093" s="114"/>
      <c r="I1093" s="80" t="s">
        <v>2111</v>
      </c>
      <c r="J1093" s="114"/>
      <c r="K1093" s="80">
        <v>1.31</v>
      </c>
      <c r="L1093" s="150">
        <v>0.8</v>
      </c>
      <c r="M1093" s="80" t="s">
        <v>2050</v>
      </c>
    </row>
    <row r="1094" spans="1:13" ht="15" customHeight="1">
      <c r="A1094" s="76" t="s">
        <v>1766</v>
      </c>
      <c r="B1094" s="118" t="s">
        <v>312</v>
      </c>
      <c r="C1094" s="112"/>
      <c r="D1094" s="157">
        <v>3.1204999999999998</v>
      </c>
      <c r="E1094" s="155">
        <v>6.15</v>
      </c>
      <c r="F1094" s="148">
        <f t="shared" si="17"/>
        <v>0</v>
      </c>
      <c r="G1094" s="116">
        <v>136623.63</v>
      </c>
      <c r="H1094" s="114"/>
      <c r="I1094" s="80" t="s">
        <v>2111</v>
      </c>
      <c r="J1094" s="114"/>
      <c r="K1094" s="80">
        <v>1.31</v>
      </c>
      <c r="L1094" s="150">
        <v>0.8</v>
      </c>
      <c r="M1094" s="80" t="s">
        <v>2050</v>
      </c>
    </row>
    <row r="1095" spans="1:13" s="74" customFormat="1" ht="15" customHeight="1">
      <c r="A1095" s="76" t="s">
        <v>1767</v>
      </c>
      <c r="B1095" s="118" t="s">
        <v>127</v>
      </c>
      <c r="C1095" s="112"/>
      <c r="D1095" s="157">
        <v>0.71430000000000005</v>
      </c>
      <c r="E1095" s="155">
        <v>2.84</v>
      </c>
      <c r="F1095" s="148">
        <f t="shared" si="17"/>
        <v>0</v>
      </c>
      <c r="G1095" s="116">
        <v>30000</v>
      </c>
      <c r="H1095" s="114"/>
      <c r="I1095" s="80" t="s">
        <v>2111</v>
      </c>
      <c r="J1095" s="114"/>
      <c r="K1095" s="80">
        <v>1.31</v>
      </c>
      <c r="L1095" s="150">
        <v>0.8</v>
      </c>
      <c r="M1095" s="80" t="s">
        <v>2050</v>
      </c>
    </row>
    <row r="1096" spans="1:13" ht="15" customHeight="1">
      <c r="A1096" s="76" t="s">
        <v>1768</v>
      </c>
      <c r="B1096" s="118" t="s">
        <v>127</v>
      </c>
      <c r="C1096" s="112"/>
      <c r="D1096" s="157">
        <v>0.99029999999999996</v>
      </c>
      <c r="E1096" s="155">
        <v>3.62</v>
      </c>
      <c r="F1096" s="148">
        <f t="shared" si="17"/>
        <v>0</v>
      </c>
      <c r="G1096" s="116">
        <v>30000</v>
      </c>
      <c r="H1096" s="114"/>
      <c r="I1096" s="80" t="s">
        <v>2111</v>
      </c>
      <c r="J1096" s="114"/>
      <c r="K1096" s="80">
        <v>1.31</v>
      </c>
      <c r="L1096" s="150">
        <v>0.8</v>
      </c>
      <c r="M1096" s="80" t="s">
        <v>2050</v>
      </c>
    </row>
    <row r="1097" spans="1:13" ht="15" customHeight="1">
      <c r="A1097" s="76" t="s">
        <v>1769</v>
      </c>
      <c r="B1097" s="118" t="s">
        <v>127</v>
      </c>
      <c r="C1097" s="112"/>
      <c r="D1097" s="157">
        <v>1.9461999999999999</v>
      </c>
      <c r="E1097" s="155">
        <v>6.4</v>
      </c>
      <c r="F1097" s="148">
        <f t="shared" si="17"/>
        <v>0</v>
      </c>
      <c r="G1097" s="116">
        <v>47519.79</v>
      </c>
      <c r="H1097" s="114"/>
      <c r="I1097" s="80" t="s">
        <v>2111</v>
      </c>
      <c r="J1097" s="114"/>
      <c r="K1097" s="80">
        <v>1.31</v>
      </c>
      <c r="L1097" s="150">
        <v>0.8</v>
      </c>
      <c r="M1097" s="80" t="s">
        <v>2050</v>
      </c>
    </row>
    <row r="1098" spans="1:13" ht="15" customHeight="1">
      <c r="A1098" s="76" t="s">
        <v>1770</v>
      </c>
      <c r="B1098" s="118" t="s">
        <v>127</v>
      </c>
      <c r="C1098" s="112"/>
      <c r="D1098" s="157">
        <v>4.3537999999999997</v>
      </c>
      <c r="E1098" s="155">
        <v>11.39</v>
      </c>
      <c r="F1098" s="148">
        <f t="shared" si="17"/>
        <v>0</v>
      </c>
      <c r="G1098" s="116">
        <v>117630.48</v>
      </c>
      <c r="H1098" s="114"/>
      <c r="I1098" s="80" t="s">
        <v>2111</v>
      </c>
      <c r="J1098" s="114"/>
      <c r="K1098" s="80">
        <v>1.31</v>
      </c>
      <c r="L1098" s="150">
        <v>0.8</v>
      </c>
      <c r="M1098" s="80" t="s">
        <v>2050</v>
      </c>
    </row>
    <row r="1099" spans="1:13" s="74" customFormat="1" ht="15" customHeight="1">
      <c r="A1099" s="76" t="s">
        <v>1771</v>
      </c>
      <c r="B1099" s="118" t="s">
        <v>313</v>
      </c>
      <c r="C1099" s="112"/>
      <c r="D1099" s="157">
        <v>0.59489999999999998</v>
      </c>
      <c r="E1099" s="155">
        <v>1.99</v>
      </c>
      <c r="F1099" s="148">
        <f t="shared" si="17"/>
        <v>0</v>
      </c>
      <c r="G1099" s="116">
        <v>30000</v>
      </c>
      <c r="H1099" s="114"/>
      <c r="I1099" s="80" t="s">
        <v>2111</v>
      </c>
      <c r="J1099" s="114"/>
      <c r="K1099" s="80">
        <v>1.31</v>
      </c>
      <c r="L1099" s="150">
        <v>0.8</v>
      </c>
      <c r="M1099" s="80" t="s">
        <v>2050</v>
      </c>
    </row>
    <row r="1100" spans="1:13" ht="15" customHeight="1">
      <c r="A1100" s="76" t="s">
        <v>1772</v>
      </c>
      <c r="B1100" s="118" t="s">
        <v>313</v>
      </c>
      <c r="C1100" s="112"/>
      <c r="D1100" s="157">
        <v>0.73440000000000005</v>
      </c>
      <c r="E1100" s="155">
        <v>2.39</v>
      </c>
      <c r="F1100" s="148">
        <f t="shared" si="17"/>
        <v>0</v>
      </c>
      <c r="G1100" s="116">
        <v>30000</v>
      </c>
      <c r="H1100" s="114"/>
      <c r="I1100" s="80" t="s">
        <v>2111</v>
      </c>
      <c r="J1100" s="114"/>
      <c r="K1100" s="80">
        <v>1.31</v>
      </c>
      <c r="L1100" s="150">
        <v>0.8</v>
      </c>
      <c r="M1100" s="80" t="s">
        <v>2050</v>
      </c>
    </row>
    <row r="1101" spans="1:13" ht="15" customHeight="1">
      <c r="A1101" s="76" t="s">
        <v>1773</v>
      </c>
      <c r="B1101" s="118" t="s">
        <v>313</v>
      </c>
      <c r="C1101" s="112"/>
      <c r="D1101" s="157">
        <v>1.2419</v>
      </c>
      <c r="E1101" s="155">
        <v>3.79</v>
      </c>
      <c r="F1101" s="148">
        <f t="shared" si="17"/>
        <v>0</v>
      </c>
      <c r="G1101" s="116">
        <v>31943.84</v>
      </c>
      <c r="H1101" s="114"/>
      <c r="I1101" s="80" t="s">
        <v>2111</v>
      </c>
      <c r="J1101" s="114"/>
      <c r="K1101" s="80">
        <v>1.31</v>
      </c>
      <c r="L1101" s="150">
        <v>0.8</v>
      </c>
      <c r="M1101" s="80" t="s">
        <v>2050</v>
      </c>
    </row>
    <row r="1102" spans="1:13" ht="15" customHeight="1">
      <c r="A1102" s="76" t="s">
        <v>1774</v>
      </c>
      <c r="B1102" s="118" t="s">
        <v>313</v>
      </c>
      <c r="C1102" s="112"/>
      <c r="D1102" s="157">
        <v>2.6640000000000001</v>
      </c>
      <c r="E1102" s="155">
        <v>6.82</v>
      </c>
      <c r="F1102" s="148">
        <f t="shared" si="17"/>
        <v>0</v>
      </c>
      <c r="G1102" s="116">
        <v>163999.69</v>
      </c>
      <c r="H1102" s="114"/>
      <c r="I1102" s="80" t="s">
        <v>2111</v>
      </c>
      <c r="J1102" s="114"/>
      <c r="K1102" s="80">
        <v>1.31</v>
      </c>
      <c r="L1102" s="150">
        <v>0.8</v>
      </c>
      <c r="M1102" s="80" t="s">
        <v>2050</v>
      </c>
    </row>
    <row r="1103" spans="1:13" s="74" customFormat="1" ht="15" customHeight="1">
      <c r="A1103" s="76" t="s">
        <v>1775</v>
      </c>
      <c r="B1103" s="118" t="s">
        <v>314</v>
      </c>
      <c r="C1103" s="112"/>
      <c r="D1103" s="157">
        <v>2.1252</v>
      </c>
      <c r="E1103" s="155">
        <v>2.58</v>
      </c>
      <c r="F1103" s="148">
        <f t="shared" si="17"/>
        <v>0</v>
      </c>
      <c r="G1103" s="116">
        <v>46075.39</v>
      </c>
      <c r="H1103" s="114"/>
      <c r="I1103" s="80" t="s">
        <v>652</v>
      </c>
      <c r="J1103" s="114"/>
      <c r="K1103" s="162">
        <v>1</v>
      </c>
      <c r="L1103" s="150">
        <v>0.8</v>
      </c>
      <c r="M1103" s="80" t="s">
        <v>2050</v>
      </c>
    </row>
    <row r="1104" spans="1:13" ht="15" customHeight="1">
      <c r="A1104" s="76" t="s">
        <v>1776</v>
      </c>
      <c r="B1104" s="118" t="s">
        <v>314</v>
      </c>
      <c r="C1104" s="112"/>
      <c r="D1104" s="157">
        <v>2.8290000000000002</v>
      </c>
      <c r="E1104" s="155">
        <v>4.46</v>
      </c>
      <c r="F1104" s="148">
        <f t="shared" si="17"/>
        <v>0</v>
      </c>
      <c r="G1104" s="116">
        <v>58678.34</v>
      </c>
      <c r="H1104" s="114"/>
      <c r="I1104" s="80" t="s">
        <v>652</v>
      </c>
      <c r="J1104" s="114"/>
      <c r="K1104" s="162">
        <v>1</v>
      </c>
      <c r="L1104" s="150">
        <v>0.8</v>
      </c>
      <c r="M1104" s="80" t="s">
        <v>2050</v>
      </c>
    </row>
    <row r="1105" spans="1:13" ht="15" customHeight="1">
      <c r="A1105" s="76" t="s">
        <v>1777</v>
      </c>
      <c r="B1105" s="118" t="s">
        <v>314</v>
      </c>
      <c r="C1105" s="112"/>
      <c r="D1105" s="157">
        <v>4.0015999999999998</v>
      </c>
      <c r="E1105" s="155">
        <v>8.4600000000000009</v>
      </c>
      <c r="F1105" s="148">
        <f t="shared" si="17"/>
        <v>0</v>
      </c>
      <c r="G1105" s="116">
        <v>91074.39</v>
      </c>
      <c r="H1105" s="114"/>
      <c r="I1105" s="80" t="s">
        <v>652</v>
      </c>
      <c r="J1105" s="114"/>
      <c r="K1105" s="162">
        <v>1</v>
      </c>
      <c r="L1105" s="150">
        <v>0.8</v>
      </c>
      <c r="M1105" s="80" t="s">
        <v>2050</v>
      </c>
    </row>
    <row r="1106" spans="1:13" ht="15" customHeight="1">
      <c r="A1106" s="76" t="s">
        <v>1778</v>
      </c>
      <c r="B1106" s="118" t="s">
        <v>314</v>
      </c>
      <c r="C1106" s="112"/>
      <c r="D1106" s="157">
        <v>8.7508999999999997</v>
      </c>
      <c r="E1106" s="155">
        <v>15.66</v>
      </c>
      <c r="F1106" s="148">
        <f t="shared" si="17"/>
        <v>0</v>
      </c>
      <c r="G1106" s="116">
        <v>249822.71</v>
      </c>
      <c r="H1106" s="114"/>
      <c r="I1106" s="80" t="s">
        <v>652</v>
      </c>
      <c r="J1106" s="114"/>
      <c r="K1106" s="162">
        <v>1</v>
      </c>
      <c r="L1106" s="150">
        <v>0.8</v>
      </c>
      <c r="M1106" s="80" t="s">
        <v>2050</v>
      </c>
    </row>
    <row r="1107" spans="1:13" s="74" customFormat="1" ht="15" customHeight="1">
      <c r="A1107" s="76" t="s">
        <v>1779</v>
      </c>
      <c r="B1107" s="118" t="s">
        <v>315</v>
      </c>
      <c r="C1107" s="112"/>
      <c r="D1107" s="157">
        <v>0.62890000000000001</v>
      </c>
      <c r="E1107" s="155">
        <v>1.78</v>
      </c>
      <c r="F1107" s="148">
        <f t="shared" si="17"/>
        <v>0</v>
      </c>
      <c r="G1107" s="116">
        <v>30000</v>
      </c>
      <c r="H1107" s="114"/>
      <c r="I1107" s="80" t="s">
        <v>652</v>
      </c>
      <c r="J1107" s="114"/>
      <c r="K1107" s="162">
        <v>1</v>
      </c>
      <c r="L1107" s="150">
        <v>0.8</v>
      </c>
      <c r="M1107" s="80" t="s">
        <v>2050</v>
      </c>
    </row>
    <row r="1108" spans="1:13" ht="15" customHeight="1">
      <c r="A1108" s="76" t="s">
        <v>1780</v>
      </c>
      <c r="B1108" s="118" t="s">
        <v>315</v>
      </c>
      <c r="C1108" s="112"/>
      <c r="D1108" s="157">
        <v>2.2829999999999999</v>
      </c>
      <c r="E1108" s="155">
        <v>3.96</v>
      </c>
      <c r="F1108" s="148">
        <f t="shared" si="17"/>
        <v>0</v>
      </c>
      <c r="G1108" s="116">
        <v>49807.66</v>
      </c>
      <c r="H1108" s="114"/>
      <c r="I1108" s="80" t="s">
        <v>652</v>
      </c>
      <c r="J1108" s="114"/>
      <c r="K1108" s="162">
        <v>1</v>
      </c>
      <c r="L1108" s="150">
        <v>0.8</v>
      </c>
      <c r="M1108" s="80" t="s">
        <v>2050</v>
      </c>
    </row>
    <row r="1109" spans="1:13" ht="15" customHeight="1">
      <c r="A1109" s="76" t="s">
        <v>1781</v>
      </c>
      <c r="B1109" s="118" t="s">
        <v>315</v>
      </c>
      <c r="C1109" s="112"/>
      <c r="D1109" s="157">
        <v>3.7376999999999998</v>
      </c>
      <c r="E1109" s="155">
        <v>8.4499999999999993</v>
      </c>
      <c r="F1109" s="148">
        <f t="shared" si="17"/>
        <v>0</v>
      </c>
      <c r="G1109" s="116">
        <v>95692.95</v>
      </c>
      <c r="H1109" s="114"/>
      <c r="I1109" s="80" t="s">
        <v>652</v>
      </c>
      <c r="J1109" s="114"/>
      <c r="K1109" s="162">
        <v>1</v>
      </c>
      <c r="L1109" s="150">
        <v>0.8</v>
      </c>
      <c r="M1109" s="80" t="s">
        <v>2050</v>
      </c>
    </row>
    <row r="1110" spans="1:13" ht="15" customHeight="1">
      <c r="A1110" s="76" t="s">
        <v>1782</v>
      </c>
      <c r="B1110" s="118" t="s">
        <v>315</v>
      </c>
      <c r="C1110" s="112"/>
      <c r="D1110" s="157">
        <v>10.418699999999999</v>
      </c>
      <c r="E1110" s="155">
        <v>20.56</v>
      </c>
      <c r="F1110" s="148">
        <f t="shared" si="17"/>
        <v>0</v>
      </c>
      <c r="G1110" s="116">
        <v>292071.95</v>
      </c>
      <c r="H1110" s="114"/>
      <c r="I1110" s="80" t="s">
        <v>652</v>
      </c>
      <c r="J1110" s="114"/>
      <c r="K1110" s="162">
        <v>1</v>
      </c>
      <c r="L1110" s="150">
        <v>0.8</v>
      </c>
      <c r="M1110" s="80" t="s">
        <v>2050</v>
      </c>
    </row>
    <row r="1111" spans="1:13" s="74" customFormat="1" ht="15" customHeight="1">
      <c r="A1111" s="76" t="s">
        <v>1783</v>
      </c>
      <c r="B1111" s="118" t="s">
        <v>128</v>
      </c>
      <c r="C1111" s="112"/>
      <c r="D1111" s="157">
        <v>1.4522999999999999</v>
      </c>
      <c r="E1111" s="155">
        <v>3.46</v>
      </c>
      <c r="F1111" s="148">
        <f t="shared" ref="F1111:F1174" si="18">IF(I1111="Mental Health and Substance Abuse",ROUND(E1111,0),0)</f>
        <v>0</v>
      </c>
      <c r="G1111" s="116">
        <v>41280.82</v>
      </c>
      <c r="H1111" s="114"/>
      <c r="I1111" s="80" t="s">
        <v>656</v>
      </c>
      <c r="J1111" s="114"/>
      <c r="K1111" s="162">
        <v>1</v>
      </c>
      <c r="L1111" s="150">
        <v>0.8</v>
      </c>
      <c r="M1111" s="80" t="s">
        <v>2050</v>
      </c>
    </row>
    <row r="1112" spans="1:13" ht="15" customHeight="1">
      <c r="A1112" s="76" t="s">
        <v>1784</v>
      </c>
      <c r="B1112" s="118" t="s">
        <v>128</v>
      </c>
      <c r="C1112" s="112"/>
      <c r="D1112" s="157">
        <v>3.5162</v>
      </c>
      <c r="E1112" s="155">
        <v>6.11</v>
      </c>
      <c r="F1112" s="148">
        <f t="shared" si="18"/>
        <v>0</v>
      </c>
      <c r="G1112" s="116">
        <v>103663.83</v>
      </c>
      <c r="H1112" s="114"/>
      <c r="I1112" s="80" t="s">
        <v>656</v>
      </c>
      <c r="J1112" s="114"/>
      <c r="K1112" s="162">
        <v>1</v>
      </c>
      <c r="L1112" s="150">
        <v>0.8</v>
      </c>
      <c r="M1112" s="80" t="s">
        <v>2050</v>
      </c>
    </row>
    <row r="1113" spans="1:13" ht="15" customHeight="1">
      <c r="A1113" s="76" t="s">
        <v>1785</v>
      </c>
      <c r="B1113" s="118" t="s">
        <v>128</v>
      </c>
      <c r="C1113" s="112"/>
      <c r="D1113" s="157">
        <v>5.9726999999999997</v>
      </c>
      <c r="E1113" s="155">
        <v>12.3</v>
      </c>
      <c r="F1113" s="148">
        <f t="shared" si="18"/>
        <v>0</v>
      </c>
      <c r="G1113" s="116">
        <v>158351.76999999999</v>
      </c>
      <c r="H1113" s="114"/>
      <c r="I1113" s="80" t="s">
        <v>656</v>
      </c>
      <c r="J1113" s="114"/>
      <c r="K1113" s="162">
        <v>1</v>
      </c>
      <c r="L1113" s="150">
        <v>0.8</v>
      </c>
      <c r="M1113" s="80" t="s">
        <v>2050</v>
      </c>
    </row>
    <row r="1114" spans="1:13" ht="15" customHeight="1">
      <c r="A1114" s="76" t="s">
        <v>1786</v>
      </c>
      <c r="B1114" s="118" t="s">
        <v>128</v>
      </c>
      <c r="C1114" s="112"/>
      <c r="D1114" s="157">
        <v>8.7309000000000001</v>
      </c>
      <c r="E1114" s="155">
        <v>16.28</v>
      </c>
      <c r="F1114" s="148">
        <f t="shared" si="18"/>
        <v>0</v>
      </c>
      <c r="G1114" s="116">
        <v>227609.69</v>
      </c>
      <c r="H1114" s="114"/>
      <c r="I1114" s="80" t="s">
        <v>656</v>
      </c>
      <c r="J1114" s="114"/>
      <c r="K1114" s="162">
        <v>1</v>
      </c>
      <c r="L1114" s="150">
        <v>0.8</v>
      </c>
      <c r="M1114" s="80" t="s">
        <v>2050</v>
      </c>
    </row>
    <row r="1115" spans="1:13" s="74" customFormat="1" ht="15" customHeight="1">
      <c r="A1115" s="76" t="s">
        <v>1787</v>
      </c>
      <c r="B1115" s="118" t="s">
        <v>316</v>
      </c>
      <c r="C1115" s="112"/>
      <c r="D1115" s="157">
        <v>1.3314999999999999</v>
      </c>
      <c r="E1115" s="155">
        <v>2.86</v>
      </c>
      <c r="F1115" s="148">
        <f t="shared" si="18"/>
        <v>0</v>
      </c>
      <c r="G1115" s="116">
        <v>33252.19</v>
      </c>
      <c r="H1115" s="114"/>
      <c r="I1115" s="80" t="s">
        <v>656</v>
      </c>
      <c r="J1115" s="114"/>
      <c r="K1115" s="162">
        <v>1</v>
      </c>
      <c r="L1115" s="150">
        <v>0.8</v>
      </c>
      <c r="M1115" s="80" t="s">
        <v>2050</v>
      </c>
    </row>
    <row r="1116" spans="1:13" ht="15" customHeight="1">
      <c r="A1116" s="76" t="s">
        <v>1788</v>
      </c>
      <c r="B1116" s="118" t="s">
        <v>316</v>
      </c>
      <c r="C1116" s="112"/>
      <c r="D1116" s="157">
        <v>1.7101</v>
      </c>
      <c r="E1116" s="155">
        <v>3.86</v>
      </c>
      <c r="F1116" s="148">
        <f t="shared" si="18"/>
        <v>0</v>
      </c>
      <c r="G1116" s="116">
        <v>50831.35</v>
      </c>
      <c r="H1116" s="114"/>
      <c r="I1116" s="80" t="s">
        <v>656</v>
      </c>
      <c r="J1116" s="114"/>
      <c r="K1116" s="162">
        <v>1</v>
      </c>
      <c r="L1116" s="150">
        <v>0.8</v>
      </c>
      <c r="M1116" s="80" t="s">
        <v>2050</v>
      </c>
    </row>
    <row r="1117" spans="1:13" ht="15" customHeight="1">
      <c r="A1117" s="76" t="s">
        <v>1789</v>
      </c>
      <c r="B1117" s="118" t="s">
        <v>316</v>
      </c>
      <c r="C1117" s="112"/>
      <c r="D1117" s="157">
        <v>2.5882999999999998</v>
      </c>
      <c r="E1117" s="155">
        <v>7.22</v>
      </c>
      <c r="F1117" s="148">
        <f t="shared" si="18"/>
        <v>0</v>
      </c>
      <c r="G1117" s="116">
        <v>61344.160000000003</v>
      </c>
      <c r="H1117" s="114"/>
      <c r="I1117" s="80" t="s">
        <v>656</v>
      </c>
      <c r="J1117" s="114"/>
      <c r="K1117" s="162">
        <v>1</v>
      </c>
      <c r="L1117" s="150">
        <v>0.8</v>
      </c>
      <c r="M1117" s="80" t="s">
        <v>2050</v>
      </c>
    </row>
    <row r="1118" spans="1:13" ht="15" customHeight="1">
      <c r="A1118" s="76" t="s">
        <v>1790</v>
      </c>
      <c r="B1118" s="118" t="s">
        <v>316</v>
      </c>
      <c r="C1118" s="112"/>
      <c r="D1118" s="157">
        <v>5.0015000000000001</v>
      </c>
      <c r="E1118" s="155">
        <v>9.93</v>
      </c>
      <c r="F1118" s="148">
        <f t="shared" si="18"/>
        <v>0</v>
      </c>
      <c r="G1118" s="116">
        <v>158968.64000000001</v>
      </c>
      <c r="H1118" s="114"/>
      <c r="I1118" s="80" t="s">
        <v>656</v>
      </c>
      <c r="J1118" s="114"/>
      <c r="K1118" s="162">
        <v>1</v>
      </c>
      <c r="L1118" s="150">
        <v>0.8</v>
      </c>
      <c r="M1118" s="80" t="s">
        <v>2050</v>
      </c>
    </row>
    <row r="1119" spans="1:13" s="74" customFormat="1" ht="15" customHeight="1">
      <c r="A1119" s="76" t="s">
        <v>1791</v>
      </c>
      <c r="B1119" s="118" t="s">
        <v>129</v>
      </c>
      <c r="C1119" s="112"/>
      <c r="D1119" s="157">
        <v>0.84809999999999997</v>
      </c>
      <c r="E1119" s="155">
        <v>2.95</v>
      </c>
      <c r="F1119" s="148">
        <f t="shared" si="18"/>
        <v>0</v>
      </c>
      <c r="G1119" s="116">
        <v>30000</v>
      </c>
      <c r="H1119" s="114"/>
      <c r="I1119" s="80" t="s">
        <v>676</v>
      </c>
      <c r="J1119" s="114"/>
      <c r="K1119" s="162">
        <v>1</v>
      </c>
      <c r="L1119" s="150">
        <v>0.8</v>
      </c>
      <c r="M1119" s="80" t="s">
        <v>2050</v>
      </c>
    </row>
    <row r="1120" spans="1:13" ht="15" customHeight="1">
      <c r="A1120" s="76" t="s">
        <v>1792</v>
      </c>
      <c r="B1120" s="118" t="s">
        <v>129</v>
      </c>
      <c r="C1120" s="112"/>
      <c r="D1120" s="157">
        <v>1.7222999999999999</v>
      </c>
      <c r="E1120" s="155">
        <v>4.62</v>
      </c>
      <c r="F1120" s="148">
        <f t="shared" si="18"/>
        <v>0</v>
      </c>
      <c r="G1120" s="116">
        <v>38587.31</v>
      </c>
      <c r="H1120" s="114"/>
      <c r="I1120" s="80" t="s">
        <v>676</v>
      </c>
      <c r="J1120" s="114"/>
      <c r="K1120" s="162">
        <v>1</v>
      </c>
      <c r="L1120" s="150">
        <v>0.8</v>
      </c>
      <c r="M1120" s="80" t="s">
        <v>2050</v>
      </c>
    </row>
    <row r="1121" spans="1:13" ht="15" customHeight="1">
      <c r="A1121" s="76" t="s">
        <v>1793</v>
      </c>
      <c r="B1121" s="118" t="s">
        <v>129</v>
      </c>
      <c r="C1121" s="112"/>
      <c r="D1121" s="157">
        <v>2.9853999999999998</v>
      </c>
      <c r="E1121" s="155">
        <v>6.99</v>
      </c>
      <c r="F1121" s="148">
        <f t="shared" si="18"/>
        <v>0</v>
      </c>
      <c r="G1121" s="116">
        <v>64661.15</v>
      </c>
      <c r="H1121" s="114"/>
      <c r="I1121" s="80" t="s">
        <v>676</v>
      </c>
      <c r="J1121" s="114"/>
      <c r="K1121" s="162">
        <v>1</v>
      </c>
      <c r="L1121" s="150">
        <v>0.8</v>
      </c>
      <c r="M1121" s="80" t="s">
        <v>2050</v>
      </c>
    </row>
    <row r="1122" spans="1:13" ht="15" customHeight="1">
      <c r="A1122" s="76" t="s">
        <v>1794</v>
      </c>
      <c r="B1122" s="118" t="s">
        <v>129</v>
      </c>
      <c r="C1122" s="112"/>
      <c r="D1122" s="157">
        <v>3.5836999999999999</v>
      </c>
      <c r="E1122" s="155">
        <v>10.97</v>
      </c>
      <c r="F1122" s="148">
        <f t="shared" si="18"/>
        <v>0</v>
      </c>
      <c r="G1122" s="116">
        <v>79786.820000000007</v>
      </c>
      <c r="H1122" s="114"/>
      <c r="I1122" s="80" t="s">
        <v>676</v>
      </c>
      <c r="J1122" s="114"/>
      <c r="K1122" s="162">
        <v>1</v>
      </c>
      <c r="L1122" s="150">
        <v>0.8</v>
      </c>
      <c r="M1122" s="80" t="s">
        <v>2050</v>
      </c>
    </row>
    <row r="1123" spans="1:13" s="74" customFormat="1" ht="15" customHeight="1">
      <c r="A1123" s="76" t="s">
        <v>1795</v>
      </c>
      <c r="B1123" s="118" t="s">
        <v>317</v>
      </c>
      <c r="C1123" s="112"/>
      <c r="D1123" s="157">
        <v>0.80359999999999998</v>
      </c>
      <c r="E1123" s="155">
        <v>1.92</v>
      </c>
      <c r="F1123" s="148">
        <f t="shared" si="18"/>
        <v>0</v>
      </c>
      <c r="G1123" s="116">
        <v>30000</v>
      </c>
      <c r="H1123" s="114"/>
      <c r="I1123" s="80" t="s">
        <v>656</v>
      </c>
      <c r="J1123" s="114"/>
      <c r="K1123" s="162">
        <v>1</v>
      </c>
      <c r="L1123" s="150">
        <v>0.8</v>
      </c>
      <c r="M1123" s="80" t="s">
        <v>2050</v>
      </c>
    </row>
    <row r="1124" spans="1:13" ht="15" customHeight="1">
      <c r="A1124" s="76" t="s">
        <v>1796</v>
      </c>
      <c r="B1124" s="118" t="s">
        <v>317</v>
      </c>
      <c r="C1124" s="112"/>
      <c r="D1124" s="157">
        <v>1.1201000000000001</v>
      </c>
      <c r="E1124" s="155">
        <v>3.27</v>
      </c>
      <c r="F1124" s="148">
        <f t="shared" si="18"/>
        <v>0</v>
      </c>
      <c r="G1124" s="116">
        <v>30000</v>
      </c>
      <c r="H1124" s="114"/>
      <c r="I1124" s="80" t="s">
        <v>656</v>
      </c>
      <c r="J1124" s="114"/>
      <c r="K1124" s="162">
        <v>1</v>
      </c>
      <c r="L1124" s="150">
        <v>0.8</v>
      </c>
      <c r="M1124" s="80" t="s">
        <v>2050</v>
      </c>
    </row>
    <row r="1125" spans="1:13" ht="15" customHeight="1">
      <c r="A1125" s="76" t="s">
        <v>1797</v>
      </c>
      <c r="B1125" s="118" t="s">
        <v>317</v>
      </c>
      <c r="C1125" s="112"/>
      <c r="D1125" s="157">
        <v>1.5527</v>
      </c>
      <c r="E1125" s="155">
        <v>4.4400000000000004</v>
      </c>
      <c r="F1125" s="148">
        <f t="shared" si="18"/>
        <v>0</v>
      </c>
      <c r="G1125" s="116">
        <v>42364.24</v>
      </c>
      <c r="H1125" s="114"/>
      <c r="I1125" s="80" t="s">
        <v>656</v>
      </c>
      <c r="J1125" s="114"/>
      <c r="K1125" s="162">
        <v>1</v>
      </c>
      <c r="L1125" s="150">
        <v>0.8</v>
      </c>
      <c r="M1125" s="80" t="s">
        <v>2050</v>
      </c>
    </row>
    <row r="1126" spans="1:13" ht="15" customHeight="1">
      <c r="A1126" s="76" t="s">
        <v>1798</v>
      </c>
      <c r="B1126" s="118" t="s">
        <v>317</v>
      </c>
      <c r="C1126" s="112"/>
      <c r="D1126" s="157">
        <v>3.0405000000000002</v>
      </c>
      <c r="E1126" s="155">
        <v>7.7</v>
      </c>
      <c r="F1126" s="148">
        <f t="shared" si="18"/>
        <v>0</v>
      </c>
      <c r="G1126" s="116">
        <v>92676.99</v>
      </c>
      <c r="H1126" s="114"/>
      <c r="I1126" s="80" t="s">
        <v>656</v>
      </c>
      <c r="J1126" s="114"/>
      <c r="K1126" s="162">
        <v>1</v>
      </c>
      <c r="L1126" s="150">
        <v>0.8</v>
      </c>
      <c r="M1126" s="80" t="s">
        <v>2050</v>
      </c>
    </row>
    <row r="1127" spans="1:13" s="74" customFormat="1" ht="15" customHeight="1">
      <c r="A1127" s="76" t="s">
        <v>1799</v>
      </c>
      <c r="B1127" s="118" t="s">
        <v>130</v>
      </c>
      <c r="C1127" s="112"/>
      <c r="D1127" s="157">
        <v>0.45500000000000002</v>
      </c>
      <c r="E1127" s="155">
        <v>2.6</v>
      </c>
      <c r="F1127" s="148">
        <f t="shared" si="18"/>
        <v>0</v>
      </c>
      <c r="G1127" s="116">
        <v>30000</v>
      </c>
      <c r="H1127" s="114"/>
      <c r="I1127" s="80" t="s">
        <v>656</v>
      </c>
      <c r="J1127" s="114"/>
      <c r="K1127" s="162">
        <v>1</v>
      </c>
      <c r="L1127" s="150">
        <v>0.8</v>
      </c>
      <c r="M1127" s="80" t="s">
        <v>2050</v>
      </c>
    </row>
    <row r="1128" spans="1:13" ht="15" customHeight="1">
      <c r="A1128" s="76" t="s">
        <v>1800</v>
      </c>
      <c r="B1128" s="118" t="s">
        <v>130</v>
      </c>
      <c r="C1128" s="112"/>
      <c r="D1128" s="157">
        <v>1.1008</v>
      </c>
      <c r="E1128" s="155">
        <v>3.28</v>
      </c>
      <c r="F1128" s="148">
        <f t="shared" si="18"/>
        <v>0</v>
      </c>
      <c r="G1128" s="116">
        <v>41384.589999999997</v>
      </c>
      <c r="H1128" s="114"/>
      <c r="I1128" s="80" t="s">
        <v>656</v>
      </c>
      <c r="J1128" s="114"/>
      <c r="K1128" s="162">
        <v>1</v>
      </c>
      <c r="L1128" s="150">
        <v>0.8</v>
      </c>
      <c r="M1128" s="80" t="s">
        <v>2050</v>
      </c>
    </row>
    <row r="1129" spans="1:13" ht="15" customHeight="1">
      <c r="A1129" s="76" t="s">
        <v>1801</v>
      </c>
      <c r="B1129" s="118" t="s">
        <v>130</v>
      </c>
      <c r="C1129" s="112"/>
      <c r="D1129" s="157">
        <v>4.1993</v>
      </c>
      <c r="E1129" s="155">
        <v>8.7200000000000006</v>
      </c>
      <c r="F1129" s="148">
        <f t="shared" si="18"/>
        <v>0</v>
      </c>
      <c r="G1129" s="116">
        <v>136901.1</v>
      </c>
      <c r="H1129" s="114"/>
      <c r="I1129" s="80" t="s">
        <v>656</v>
      </c>
      <c r="J1129" s="114"/>
      <c r="K1129" s="162">
        <v>1</v>
      </c>
      <c r="L1129" s="150">
        <v>0.8</v>
      </c>
      <c r="M1129" s="80" t="s">
        <v>2050</v>
      </c>
    </row>
    <row r="1130" spans="1:13" ht="15" customHeight="1">
      <c r="A1130" s="76" t="s">
        <v>1802</v>
      </c>
      <c r="B1130" s="118" t="s">
        <v>130</v>
      </c>
      <c r="C1130" s="112"/>
      <c r="D1130" s="157">
        <v>8.6595999999999993</v>
      </c>
      <c r="E1130" s="155">
        <v>16.579999999999998</v>
      </c>
      <c r="F1130" s="148">
        <f t="shared" si="18"/>
        <v>0</v>
      </c>
      <c r="G1130" s="116">
        <v>253998.07</v>
      </c>
      <c r="H1130" s="114"/>
      <c r="I1130" s="80" t="s">
        <v>656</v>
      </c>
      <c r="J1130" s="114"/>
      <c r="K1130" s="162">
        <v>1</v>
      </c>
      <c r="L1130" s="150">
        <v>0.8</v>
      </c>
      <c r="M1130" s="80" t="s">
        <v>2050</v>
      </c>
    </row>
    <row r="1131" spans="1:13" s="74" customFormat="1" ht="15" customHeight="1">
      <c r="A1131" s="76" t="s">
        <v>1803</v>
      </c>
      <c r="B1131" s="118" t="s">
        <v>131</v>
      </c>
      <c r="C1131" s="112"/>
      <c r="D1131" s="157">
        <v>0.85340000000000005</v>
      </c>
      <c r="E1131" s="155">
        <v>3.05</v>
      </c>
      <c r="F1131" s="148">
        <f t="shared" si="18"/>
        <v>0</v>
      </c>
      <c r="G1131" s="116">
        <v>30000</v>
      </c>
      <c r="H1131" s="114"/>
      <c r="I1131" s="80" t="s">
        <v>656</v>
      </c>
      <c r="J1131" s="114"/>
      <c r="K1131" s="162">
        <v>1</v>
      </c>
      <c r="L1131" s="150">
        <v>0.8</v>
      </c>
      <c r="M1131" s="80" t="s">
        <v>2050</v>
      </c>
    </row>
    <row r="1132" spans="1:13" ht="15" customHeight="1">
      <c r="A1132" s="76" t="s">
        <v>1804</v>
      </c>
      <c r="B1132" s="118" t="s">
        <v>131</v>
      </c>
      <c r="C1132" s="112"/>
      <c r="D1132" s="157">
        <v>1.0803</v>
      </c>
      <c r="E1132" s="155">
        <v>3.25</v>
      </c>
      <c r="F1132" s="148">
        <f t="shared" si="18"/>
        <v>0</v>
      </c>
      <c r="G1132" s="116">
        <v>30000</v>
      </c>
      <c r="H1132" s="114"/>
      <c r="I1132" s="80" t="s">
        <v>656</v>
      </c>
      <c r="J1132" s="114"/>
      <c r="K1132" s="162">
        <v>1</v>
      </c>
      <c r="L1132" s="150">
        <v>0.8</v>
      </c>
      <c r="M1132" s="80" t="s">
        <v>2050</v>
      </c>
    </row>
    <row r="1133" spans="1:13" ht="15" customHeight="1">
      <c r="A1133" s="76" t="s">
        <v>1805</v>
      </c>
      <c r="B1133" s="118" t="s">
        <v>131</v>
      </c>
      <c r="C1133" s="112"/>
      <c r="D1133" s="157">
        <v>1.6214999999999999</v>
      </c>
      <c r="E1133" s="155">
        <v>3.79</v>
      </c>
      <c r="F1133" s="148">
        <f t="shared" si="18"/>
        <v>0</v>
      </c>
      <c r="G1133" s="116">
        <v>109654.67</v>
      </c>
      <c r="H1133" s="114"/>
      <c r="I1133" s="80" t="s">
        <v>656</v>
      </c>
      <c r="J1133" s="114"/>
      <c r="K1133" s="162">
        <v>1</v>
      </c>
      <c r="L1133" s="150">
        <v>0.8</v>
      </c>
      <c r="M1133" s="80" t="s">
        <v>2050</v>
      </c>
    </row>
    <row r="1134" spans="1:13" ht="15" customHeight="1">
      <c r="A1134" s="76" t="s">
        <v>1806</v>
      </c>
      <c r="B1134" s="118" t="s">
        <v>131</v>
      </c>
      <c r="C1134" s="112"/>
      <c r="D1134" s="157">
        <v>4.0084</v>
      </c>
      <c r="E1134" s="155">
        <v>7.8</v>
      </c>
      <c r="F1134" s="148">
        <f t="shared" si="18"/>
        <v>0</v>
      </c>
      <c r="G1134" s="116">
        <v>120650.13</v>
      </c>
      <c r="H1134" s="114"/>
      <c r="I1134" s="80" t="s">
        <v>656</v>
      </c>
      <c r="J1134" s="114"/>
      <c r="K1134" s="162">
        <v>1</v>
      </c>
      <c r="L1134" s="150">
        <v>0.8</v>
      </c>
      <c r="M1134" s="80" t="s">
        <v>2050</v>
      </c>
    </row>
    <row r="1135" spans="1:13" s="74" customFormat="1" ht="15" customHeight="1">
      <c r="A1135" s="76" t="s">
        <v>1807</v>
      </c>
      <c r="B1135" s="118" t="s">
        <v>318</v>
      </c>
      <c r="C1135" s="112"/>
      <c r="D1135" s="157">
        <v>1.0258</v>
      </c>
      <c r="E1135" s="155">
        <v>3.45</v>
      </c>
      <c r="F1135" s="148">
        <f t="shared" si="18"/>
        <v>0</v>
      </c>
      <c r="G1135" s="116">
        <v>30000</v>
      </c>
      <c r="H1135" s="114"/>
      <c r="I1135" s="80" t="s">
        <v>652</v>
      </c>
      <c r="J1135" s="114"/>
      <c r="K1135" s="162">
        <v>1</v>
      </c>
      <c r="L1135" s="150">
        <v>0.8</v>
      </c>
      <c r="M1135" s="80" t="s">
        <v>2050</v>
      </c>
    </row>
    <row r="1136" spans="1:13" ht="15" customHeight="1">
      <c r="A1136" s="76" t="s">
        <v>1808</v>
      </c>
      <c r="B1136" s="118" t="s">
        <v>318</v>
      </c>
      <c r="C1136" s="112"/>
      <c r="D1136" s="157">
        <v>2.1848000000000001</v>
      </c>
      <c r="E1136" s="155">
        <v>6.64</v>
      </c>
      <c r="F1136" s="148">
        <f t="shared" si="18"/>
        <v>0</v>
      </c>
      <c r="G1136" s="116">
        <v>58719.7</v>
      </c>
      <c r="H1136" s="114"/>
      <c r="I1136" s="80" t="s">
        <v>652</v>
      </c>
      <c r="J1136" s="114"/>
      <c r="K1136" s="162">
        <v>1</v>
      </c>
      <c r="L1136" s="150">
        <v>0.8</v>
      </c>
      <c r="M1136" s="80" t="s">
        <v>2050</v>
      </c>
    </row>
    <row r="1137" spans="1:13" ht="15" customHeight="1">
      <c r="A1137" s="76" t="s">
        <v>1809</v>
      </c>
      <c r="B1137" s="118" t="s">
        <v>318</v>
      </c>
      <c r="C1137" s="112"/>
      <c r="D1137" s="157">
        <v>3.2414999999999998</v>
      </c>
      <c r="E1137" s="155">
        <v>9.8699999999999992</v>
      </c>
      <c r="F1137" s="148">
        <f t="shared" si="18"/>
        <v>0</v>
      </c>
      <c r="G1137" s="116">
        <v>79018.89</v>
      </c>
      <c r="H1137" s="114"/>
      <c r="I1137" s="80" t="s">
        <v>652</v>
      </c>
      <c r="J1137" s="114"/>
      <c r="K1137" s="162">
        <v>1</v>
      </c>
      <c r="L1137" s="150">
        <v>0.8</v>
      </c>
      <c r="M1137" s="80" t="s">
        <v>2050</v>
      </c>
    </row>
    <row r="1138" spans="1:13" ht="15" customHeight="1">
      <c r="A1138" s="76" t="s">
        <v>1810</v>
      </c>
      <c r="B1138" s="118" t="s">
        <v>318</v>
      </c>
      <c r="C1138" s="112"/>
      <c r="D1138" s="157">
        <v>7.1616999999999997</v>
      </c>
      <c r="E1138" s="155">
        <v>15.24</v>
      </c>
      <c r="F1138" s="148">
        <f t="shared" si="18"/>
        <v>0</v>
      </c>
      <c r="G1138" s="116">
        <v>225019.99</v>
      </c>
      <c r="H1138" s="114"/>
      <c r="I1138" s="80" t="s">
        <v>652</v>
      </c>
      <c r="J1138" s="114"/>
      <c r="K1138" s="162">
        <v>1</v>
      </c>
      <c r="L1138" s="150">
        <v>0.8</v>
      </c>
      <c r="M1138" s="80" t="s">
        <v>2050</v>
      </c>
    </row>
    <row r="1139" spans="1:13" s="74" customFormat="1" ht="15" customHeight="1">
      <c r="A1139" s="76" t="s">
        <v>1811</v>
      </c>
      <c r="B1139" s="118" t="s">
        <v>319</v>
      </c>
      <c r="C1139" s="112"/>
      <c r="D1139" s="157">
        <v>1.0593999999999999</v>
      </c>
      <c r="E1139" s="155">
        <v>3.01</v>
      </c>
      <c r="F1139" s="148">
        <f t="shared" si="18"/>
        <v>0</v>
      </c>
      <c r="G1139" s="116">
        <v>30000</v>
      </c>
      <c r="H1139" s="114"/>
      <c r="I1139" s="80" t="s">
        <v>652</v>
      </c>
      <c r="J1139" s="114"/>
      <c r="K1139" s="162">
        <v>1</v>
      </c>
      <c r="L1139" s="150">
        <v>0.8</v>
      </c>
      <c r="M1139" s="80" t="s">
        <v>2050</v>
      </c>
    </row>
    <row r="1140" spans="1:13" ht="15" customHeight="1">
      <c r="A1140" s="76" t="s">
        <v>1812</v>
      </c>
      <c r="B1140" s="118" t="s">
        <v>319</v>
      </c>
      <c r="C1140" s="112"/>
      <c r="D1140" s="157">
        <v>1.3886000000000001</v>
      </c>
      <c r="E1140" s="155">
        <v>5.53</v>
      </c>
      <c r="F1140" s="148">
        <f t="shared" si="18"/>
        <v>0</v>
      </c>
      <c r="G1140" s="116">
        <v>44148.07</v>
      </c>
      <c r="H1140" s="114"/>
      <c r="I1140" s="80" t="s">
        <v>652</v>
      </c>
      <c r="J1140" s="114"/>
      <c r="K1140" s="162">
        <v>1</v>
      </c>
      <c r="L1140" s="150">
        <v>0.8</v>
      </c>
      <c r="M1140" s="80" t="s">
        <v>2050</v>
      </c>
    </row>
    <row r="1141" spans="1:13" ht="15" customHeight="1">
      <c r="A1141" s="76" t="s">
        <v>1813</v>
      </c>
      <c r="B1141" s="118" t="s">
        <v>319</v>
      </c>
      <c r="C1141" s="112"/>
      <c r="D1141" s="157">
        <v>2.6074999999999999</v>
      </c>
      <c r="E1141" s="155">
        <v>9.6199999999999992</v>
      </c>
      <c r="F1141" s="148">
        <f t="shared" si="18"/>
        <v>0</v>
      </c>
      <c r="G1141" s="116">
        <v>59467.69</v>
      </c>
      <c r="H1141" s="114"/>
      <c r="I1141" s="80" t="s">
        <v>652</v>
      </c>
      <c r="J1141" s="114"/>
      <c r="K1141" s="162">
        <v>1</v>
      </c>
      <c r="L1141" s="150">
        <v>0.8</v>
      </c>
      <c r="M1141" s="80" t="s">
        <v>2050</v>
      </c>
    </row>
    <row r="1142" spans="1:13" ht="15" customHeight="1">
      <c r="A1142" s="76" t="s">
        <v>1814</v>
      </c>
      <c r="B1142" s="118" t="s">
        <v>319</v>
      </c>
      <c r="C1142" s="112"/>
      <c r="D1142" s="157">
        <v>6.4607999999999999</v>
      </c>
      <c r="E1142" s="155">
        <v>13.42</v>
      </c>
      <c r="F1142" s="148">
        <f t="shared" si="18"/>
        <v>0</v>
      </c>
      <c r="G1142" s="116">
        <v>228812.39</v>
      </c>
      <c r="H1142" s="114"/>
      <c r="I1142" s="80" t="s">
        <v>652</v>
      </c>
      <c r="J1142" s="114"/>
      <c r="K1142" s="162">
        <v>1</v>
      </c>
      <c r="L1142" s="150">
        <v>0.8</v>
      </c>
      <c r="M1142" s="80" t="s">
        <v>2050</v>
      </c>
    </row>
    <row r="1143" spans="1:13" s="74" customFormat="1" ht="15" customHeight="1">
      <c r="A1143" s="76" t="s">
        <v>1815</v>
      </c>
      <c r="B1143" s="118" t="s">
        <v>320</v>
      </c>
      <c r="C1143" s="112"/>
      <c r="D1143" s="157">
        <v>0.58579999999999999</v>
      </c>
      <c r="E1143" s="155">
        <v>2.4500000000000002</v>
      </c>
      <c r="F1143" s="148">
        <f t="shared" si="18"/>
        <v>0</v>
      </c>
      <c r="G1143" s="116">
        <v>30000</v>
      </c>
      <c r="H1143" s="114"/>
      <c r="I1143" s="80" t="s">
        <v>2111</v>
      </c>
      <c r="J1143" s="114"/>
      <c r="K1143" s="80">
        <v>1.31</v>
      </c>
      <c r="L1143" s="150">
        <v>0.8</v>
      </c>
      <c r="M1143" s="80" t="s">
        <v>2050</v>
      </c>
    </row>
    <row r="1144" spans="1:13" ht="15" customHeight="1">
      <c r="A1144" s="76" t="s">
        <v>1816</v>
      </c>
      <c r="B1144" s="118" t="s">
        <v>320</v>
      </c>
      <c r="C1144" s="112"/>
      <c r="D1144" s="157">
        <v>0.86509999999999998</v>
      </c>
      <c r="E1144" s="155">
        <v>3.21</v>
      </c>
      <c r="F1144" s="148">
        <f t="shared" si="18"/>
        <v>0</v>
      </c>
      <c r="G1144" s="116">
        <v>30000</v>
      </c>
      <c r="H1144" s="114"/>
      <c r="I1144" s="80" t="s">
        <v>2111</v>
      </c>
      <c r="J1144" s="114"/>
      <c r="K1144" s="80">
        <v>1.31</v>
      </c>
      <c r="L1144" s="150">
        <v>0.8</v>
      </c>
      <c r="M1144" s="80" t="s">
        <v>2050</v>
      </c>
    </row>
    <row r="1145" spans="1:13" ht="15" customHeight="1">
      <c r="A1145" s="76" t="s">
        <v>1817</v>
      </c>
      <c r="B1145" s="118" t="s">
        <v>320</v>
      </c>
      <c r="C1145" s="112"/>
      <c r="D1145" s="157">
        <v>1.6637</v>
      </c>
      <c r="E1145" s="155">
        <v>5.04</v>
      </c>
      <c r="F1145" s="148">
        <f t="shared" si="18"/>
        <v>0</v>
      </c>
      <c r="G1145" s="116">
        <v>46011.16</v>
      </c>
      <c r="H1145" s="114"/>
      <c r="I1145" s="80" t="s">
        <v>2111</v>
      </c>
      <c r="J1145" s="114"/>
      <c r="K1145" s="80">
        <v>1.31</v>
      </c>
      <c r="L1145" s="150">
        <v>0.8</v>
      </c>
      <c r="M1145" s="80" t="s">
        <v>2050</v>
      </c>
    </row>
    <row r="1146" spans="1:13" ht="15" customHeight="1">
      <c r="A1146" s="76" t="s">
        <v>35</v>
      </c>
      <c r="B1146" s="118" t="s">
        <v>320</v>
      </c>
      <c r="C1146" s="112"/>
      <c r="D1146" s="157">
        <v>3.5131999999999999</v>
      </c>
      <c r="E1146" s="155">
        <v>7.93</v>
      </c>
      <c r="F1146" s="148">
        <f t="shared" si="18"/>
        <v>0</v>
      </c>
      <c r="G1146" s="116">
        <v>103076.9</v>
      </c>
      <c r="H1146" s="114"/>
      <c r="I1146" s="80" t="s">
        <v>2111</v>
      </c>
      <c r="J1146" s="114"/>
      <c r="K1146" s="80">
        <v>1.31</v>
      </c>
      <c r="L1146" s="150">
        <v>0.8</v>
      </c>
      <c r="M1146" s="80" t="s">
        <v>2050</v>
      </c>
    </row>
    <row r="1147" spans="1:13" s="74" customFormat="1" ht="15" customHeight="1">
      <c r="A1147" s="76" t="s">
        <v>1818</v>
      </c>
      <c r="B1147" s="118" t="s">
        <v>132</v>
      </c>
      <c r="C1147" s="112"/>
      <c r="D1147" s="157">
        <v>0.60899999999999999</v>
      </c>
      <c r="E1147" s="155">
        <v>2.4900000000000002</v>
      </c>
      <c r="F1147" s="148">
        <f t="shared" si="18"/>
        <v>0</v>
      </c>
      <c r="G1147" s="116">
        <v>30000</v>
      </c>
      <c r="H1147" s="114"/>
      <c r="I1147" s="80" t="s">
        <v>2111</v>
      </c>
      <c r="J1147" s="114"/>
      <c r="K1147" s="80">
        <v>1.31</v>
      </c>
      <c r="L1147" s="150">
        <v>0.8</v>
      </c>
      <c r="M1147" s="80" t="s">
        <v>2050</v>
      </c>
    </row>
    <row r="1148" spans="1:13" ht="15" customHeight="1">
      <c r="A1148" s="76" t="s">
        <v>1819</v>
      </c>
      <c r="B1148" s="118" t="s">
        <v>132</v>
      </c>
      <c r="C1148" s="112"/>
      <c r="D1148" s="157">
        <v>0.92320000000000002</v>
      </c>
      <c r="E1148" s="155">
        <v>3.65</v>
      </c>
      <c r="F1148" s="148">
        <f t="shared" si="18"/>
        <v>0</v>
      </c>
      <c r="G1148" s="116">
        <v>30000</v>
      </c>
      <c r="H1148" s="114"/>
      <c r="I1148" s="80" t="s">
        <v>2111</v>
      </c>
      <c r="J1148" s="114"/>
      <c r="K1148" s="80">
        <v>1.31</v>
      </c>
      <c r="L1148" s="150">
        <v>0.8</v>
      </c>
      <c r="M1148" s="80" t="s">
        <v>2050</v>
      </c>
    </row>
    <row r="1149" spans="1:13" ht="15" customHeight="1">
      <c r="A1149" s="76" t="s">
        <v>1820</v>
      </c>
      <c r="B1149" s="118" t="s">
        <v>132</v>
      </c>
      <c r="C1149" s="112"/>
      <c r="D1149" s="157">
        <v>2.1410999999999998</v>
      </c>
      <c r="E1149" s="155">
        <v>6.71</v>
      </c>
      <c r="F1149" s="148">
        <f t="shared" si="18"/>
        <v>0</v>
      </c>
      <c r="G1149" s="116">
        <v>66832.66</v>
      </c>
      <c r="H1149" s="114"/>
      <c r="I1149" s="80" t="s">
        <v>2111</v>
      </c>
      <c r="J1149" s="114"/>
      <c r="K1149" s="80">
        <v>1.31</v>
      </c>
      <c r="L1149" s="150">
        <v>0.8</v>
      </c>
      <c r="M1149" s="80" t="s">
        <v>2050</v>
      </c>
    </row>
    <row r="1150" spans="1:13" ht="15" customHeight="1">
      <c r="A1150" s="76" t="s">
        <v>1821</v>
      </c>
      <c r="B1150" s="118" t="s">
        <v>132</v>
      </c>
      <c r="C1150" s="112"/>
      <c r="D1150" s="157">
        <v>3.4335</v>
      </c>
      <c r="E1150" s="155">
        <v>9.57</v>
      </c>
      <c r="F1150" s="148">
        <f t="shared" si="18"/>
        <v>0</v>
      </c>
      <c r="G1150" s="116">
        <v>111977.14</v>
      </c>
      <c r="H1150" s="114"/>
      <c r="I1150" s="80" t="s">
        <v>2111</v>
      </c>
      <c r="J1150" s="114"/>
      <c r="K1150" s="80">
        <v>1.31</v>
      </c>
      <c r="L1150" s="150">
        <v>0.8</v>
      </c>
      <c r="M1150" s="80" t="s">
        <v>2050</v>
      </c>
    </row>
    <row r="1151" spans="1:13" s="74" customFormat="1" ht="15" customHeight="1">
      <c r="A1151" s="76" t="s">
        <v>1822</v>
      </c>
      <c r="B1151" s="118" t="s">
        <v>321</v>
      </c>
      <c r="C1151" s="112"/>
      <c r="D1151" s="157">
        <v>0.40839999999999999</v>
      </c>
      <c r="E1151" s="155">
        <v>1.74</v>
      </c>
      <c r="F1151" s="148">
        <f t="shared" si="18"/>
        <v>0</v>
      </c>
      <c r="G1151" s="116">
        <v>30000</v>
      </c>
      <c r="H1151" s="114"/>
      <c r="I1151" s="146" t="s">
        <v>2111</v>
      </c>
      <c r="J1151" s="114"/>
      <c r="K1151" s="80">
        <v>1.31</v>
      </c>
      <c r="L1151" s="150">
        <v>0.8</v>
      </c>
      <c r="M1151" s="160" t="s">
        <v>2050</v>
      </c>
    </row>
    <row r="1152" spans="1:13" ht="15" customHeight="1">
      <c r="A1152" s="76" t="s">
        <v>1823</v>
      </c>
      <c r="B1152" s="118" t="s">
        <v>321</v>
      </c>
      <c r="C1152" s="112"/>
      <c r="D1152" s="157">
        <v>0.44550000000000001</v>
      </c>
      <c r="E1152" s="155">
        <v>2.0499999999999998</v>
      </c>
      <c r="F1152" s="148">
        <f t="shared" si="18"/>
        <v>0</v>
      </c>
      <c r="G1152" s="116">
        <v>30000</v>
      </c>
      <c r="H1152" s="114"/>
      <c r="I1152" s="80" t="s">
        <v>2111</v>
      </c>
      <c r="J1152" s="114"/>
      <c r="K1152" s="80">
        <v>1.31</v>
      </c>
      <c r="L1152" s="150">
        <v>0.8</v>
      </c>
      <c r="M1152" s="160" t="s">
        <v>2050</v>
      </c>
    </row>
    <row r="1153" spans="1:13" ht="15" customHeight="1">
      <c r="A1153" s="76" t="s">
        <v>1824</v>
      </c>
      <c r="B1153" s="118" t="s">
        <v>321</v>
      </c>
      <c r="C1153" s="112"/>
      <c r="D1153" s="157">
        <v>0.99</v>
      </c>
      <c r="E1153" s="155">
        <v>3.07</v>
      </c>
      <c r="F1153" s="148">
        <f t="shared" si="18"/>
        <v>0</v>
      </c>
      <c r="G1153" s="116">
        <v>30000</v>
      </c>
      <c r="H1153" s="114"/>
      <c r="I1153" s="80" t="s">
        <v>2111</v>
      </c>
      <c r="J1153" s="114"/>
      <c r="K1153" s="80">
        <v>1.31</v>
      </c>
      <c r="L1153" s="150">
        <v>0.8</v>
      </c>
      <c r="M1153" s="160" t="s">
        <v>2050</v>
      </c>
    </row>
    <row r="1154" spans="1:13" ht="15" customHeight="1">
      <c r="A1154" s="76" t="s">
        <v>1825</v>
      </c>
      <c r="B1154" s="118" t="s">
        <v>321</v>
      </c>
      <c r="C1154" s="112"/>
      <c r="D1154" s="157">
        <v>1.3347</v>
      </c>
      <c r="E1154" s="155">
        <v>4.2</v>
      </c>
      <c r="F1154" s="148">
        <f t="shared" si="18"/>
        <v>0</v>
      </c>
      <c r="G1154" s="116">
        <v>30007.66</v>
      </c>
      <c r="H1154" s="114"/>
      <c r="I1154" s="80" t="s">
        <v>2111</v>
      </c>
      <c r="J1154" s="114"/>
      <c r="K1154" s="80">
        <v>1.31</v>
      </c>
      <c r="L1154" s="150">
        <v>0.8</v>
      </c>
      <c r="M1154" s="160" t="s">
        <v>2050</v>
      </c>
    </row>
    <row r="1155" spans="1:13" s="74" customFormat="1" ht="15" customHeight="1">
      <c r="A1155" s="76" t="s">
        <v>1826</v>
      </c>
      <c r="B1155" s="118" t="s">
        <v>133</v>
      </c>
      <c r="C1155" s="112"/>
      <c r="D1155" s="157">
        <v>0.33610000000000001</v>
      </c>
      <c r="E1155" s="155">
        <v>1.56</v>
      </c>
      <c r="F1155" s="148">
        <f t="shared" si="18"/>
        <v>0</v>
      </c>
      <c r="G1155" s="116">
        <v>30000</v>
      </c>
      <c r="H1155" s="114"/>
      <c r="I1155" s="80" t="s">
        <v>2111</v>
      </c>
      <c r="J1155" s="114"/>
      <c r="K1155" s="80">
        <v>1.31</v>
      </c>
      <c r="L1155" s="150">
        <v>0.8</v>
      </c>
      <c r="M1155" s="160" t="s">
        <v>2050</v>
      </c>
    </row>
    <row r="1156" spans="1:13" ht="15" customHeight="1">
      <c r="A1156" s="76" t="s">
        <v>1827</v>
      </c>
      <c r="B1156" s="118" t="s">
        <v>133</v>
      </c>
      <c r="C1156" s="112"/>
      <c r="D1156" s="157">
        <v>0.47320000000000001</v>
      </c>
      <c r="E1156" s="155">
        <v>1.95</v>
      </c>
      <c r="F1156" s="148">
        <f t="shared" si="18"/>
        <v>0</v>
      </c>
      <c r="G1156" s="116">
        <v>30000</v>
      </c>
      <c r="H1156" s="114"/>
      <c r="I1156" s="80" t="s">
        <v>2111</v>
      </c>
      <c r="J1156" s="114"/>
      <c r="K1156" s="80">
        <v>1.31</v>
      </c>
      <c r="L1156" s="150">
        <v>0.8</v>
      </c>
      <c r="M1156" s="160" t="s">
        <v>2050</v>
      </c>
    </row>
    <row r="1157" spans="1:13" ht="15" customHeight="1">
      <c r="A1157" s="76" t="s">
        <v>1828</v>
      </c>
      <c r="B1157" s="118" t="s">
        <v>133</v>
      </c>
      <c r="C1157" s="112"/>
      <c r="D1157" s="157">
        <v>1.1472</v>
      </c>
      <c r="E1157" s="155">
        <v>3.44</v>
      </c>
      <c r="F1157" s="148">
        <f t="shared" si="18"/>
        <v>0</v>
      </c>
      <c r="G1157" s="116">
        <v>43548.52</v>
      </c>
      <c r="H1157" s="114"/>
      <c r="I1157" s="80" t="s">
        <v>2111</v>
      </c>
      <c r="J1157" s="114"/>
      <c r="K1157" s="80">
        <v>1.31</v>
      </c>
      <c r="L1157" s="150">
        <v>0.8</v>
      </c>
      <c r="M1157" s="160" t="s">
        <v>2050</v>
      </c>
    </row>
    <row r="1158" spans="1:13" ht="15" customHeight="1">
      <c r="A1158" s="76" t="s">
        <v>1829</v>
      </c>
      <c r="B1158" s="77" t="s">
        <v>133</v>
      </c>
      <c r="D1158" s="159">
        <v>1.9593</v>
      </c>
      <c r="E1158" s="155">
        <v>6.33</v>
      </c>
      <c r="F1158" s="148">
        <f t="shared" si="18"/>
        <v>0</v>
      </c>
      <c r="G1158" s="116">
        <v>43832.5</v>
      </c>
      <c r="H1158" s="75"/>
      <c r="I1158" s="79" t="s">
        <v>2111</v>
      </c>
      <c r="J1158" s="75"/>
      <c r="K1158" s="79">
        <v>1.31</v>
      </c>
      <c r="L1158" s="152">
        <v>0.8</v>
      </c>
      <c r="M1158" s="160" t="s">
        <v>2050</v>
      </c>
    </row>
    <row r="1159" spans="1:13" s="74" customFormat="1" ht="15" customHeight="1">
      <c r="A1159" s="76" t="s">
        <v>1830</v>
      </c>
      <c r="B1159" s="77" t="s">
        <v>322</v>
      </c>
      <c r="C1159" s="73"/>
      <c r="D1159" s="159">
        <v>0.58330000000000004</v>
      </c>
      <c r="E1159" s="155">
        <v>2.3199999999999998</v>
      </c>
      <c r="F1159" s="148">
        <f t="shared" si="18"/>
        <v>0</v>
      </c>
      <c r="G1159" s="116">
        <v>30000</v>
      </c>
      <c r="H1159" s="75"/>
      <c r="I1159" s="79" t="s">
        <v>2111</v>
      </c>
      <c r="J1159" s="75"/>
      <c r="K1159" s="79">
        <v>1.31</v>
      </c>
      <c r="L1159" s="152">
        <v>0.8</v>
      </c>
      <c r="M1159" s="160" t="s">
        <v>2050</v>
      </c>
    </row>
    <row r="1160" spans="1:13" ht="15" customHeight="1">
      <c r="A1160" s="76" t="s">
        <v>1831</v>
      </c>
      <c r="B1160" s="118" t="s">
        <v>322</v>
      </c>
      <c r="C1160" s="112"/>
      <c r="D1160" s="157">
        <v>0.85329999999999995</v>
      </c>
      <c r="E1160" s="155">
        <v>3.08</v>
      </c>
      <c r="F1160" s="148">
        <f t="shared" si="18"/>
        <v>0</v>
      </c>
      <c r="G1160" s="116">
        <v>30000</v>
      </c>
      <c r="H1160" s="114"/>
      <c r="I1160" s="80" t="s">
        <v>2111</v>
      </c>
      <c r="J1160" s="114"/>
      <c r="K1160" s="80">
        <v>1.31</v>
      </c>
      <c r="L1160" s="150">
        <v>0.8</v>
      </c>
      <c r="M1160" s="160" t="s">
        <v>2050</v>
      </c>
    </row>
    <row r="1161" spans="1:13" ht="15" customHeight="1">
      <c r="A1161" s="76" t="s">
        <v>1832</v>
      </c>
      <c r="B1161" s="118" t="s">
        <v>322</v>
      </c>
      <c r="C1161" s="112"/>
      <c r="D1161" s="157">
        <v>1.3989</v>
      </c>
      <c r="E1161" s="155">
        <v>4.9800000000000004</v>
      </c>
      <c r="F1161" s="148">
        <f t="shared" si="18"/>
        <v>0</v>
      </c>
      <c r="G1161" s="116">
        <v>36463.300000000003</v>
      </c>
      <c r="H1161" s="114"/>
      <c r="I1161" s="80" t="s">
        <v>2111</v>
      </c>
      <c r="J1161" s="114"/>
      <c r="K1161" s="80">
        <v>1.31</v>
      </c>
      <c r="L1161" s="150">
        <v>0.8</v>
      </c>
      <c r="M1161" s="160" t="s">
        <v>2050</v>
      </c>
    </row>
    <row r="1162" spans="1:13" ht="15" customHeight="1">
      <c r="A1162" s="76" t="s">
        <v>1833</v>
      </c>
      <c r="B1162" s="118" t="s">
        <v>322</v>
      </c>
      <c r="C1162" s="112"/>
      <c r="D1162" s="157">
        <v>3.2187000000000001</v>
      </c>
      <c r="E1162" s="155">
        <v>9.1199999999999992</v>
      </c>
      <c r="F1162" s="148">
        <f t="shared" si="18"/>
        <v>0</v>
      </c>
      <c r="G1162" s="116">
        <v>86292.37</v>
      </c>
      <c r="H1162" s="114"/>
      <c r="I1162" s="80" t="s">
        <v>2111</v>
      </c>
      <c r="J1162" s="114"/>
      <c r="K1162" s="80">
        <v>1.31</v>
      </c>
      <c r="L1162" s="150">
        <v>0.8</v>
      </c>
      <c r="M1162" s="160" t="s">
        <v>2050</v>
      </c>
    </row>
    <row r="1163" spans="1:13" s="74" customFormat="1" ht="15" customHeight="1">
      <c r="A1163" s="76" t="s">
        <v>1834</v>
      </c>
      <c r="B1163" s="118" t="s">
        <v>323</v>
      </c>
      <c r="C1163" s="112"/>
      <c r="D1163" s="157">
        <v>0.95379999999999998</v>
      </c>
      <c r="E1163" s="155">
        <v>3.87</v>
      </c>
      <c r="F1163" s="148">
        <f t="shared" si="18"/>
        <v>0</v>
      </c>
      <c r="G1163" s="116">
        <v>30000</v>
      </c>
      <c r="H1163" s="114"/>
      <c r="I1163" s="80" t="s">
        <v>652</v>
      </c>
      <c r="J1163" s="114"/>
      <c r="K1163" s="162">
        <v>1</v>
      </c>
      <c r="L1163" s="150">
        <v>0.8</v>
      </c>
      <c r="M1163" s="160" t="s">
        <v>2050</v>
      </c>
    </row>
    <row r="1164" spans="1:13" ht="15" customHeight="1">
      <c r="A1164" s="76" t="s">
        <v>1835</v>
      </c>
      <c r="B1164" s="118" t="s">
        <v>323</v>
      </c>
      <c r="C1164" s="112"/>
      <c r="D1164" s="157">
        <v>1.4786999999999999</v>
      </c>
      <c r="E1164" s="155">
        <v>6.26</v>
      </c>
      <c r="F1164" s="148">
        <f t="shared" si="18"/>
        <v>0</v>
      </c>
      <c r="G1164" s="116">
        <v>39544.74</v>
      </c>
      <c r="H1164" s="114"/>
      <c r="I1164" s="80" t="s">
        <v>652</v>
      </c>
      <c r="J1164" s="114"/>
      <c r="K1164" s="162">
        <v>1</v>
      </c>
      <c r="L1164" s="150">
        <v>0.8</v>
      </c>
      <c r="M1164" s="160" t="s">
        <v>2050</v>
      </c>
    </row>
    <row r="1165" spans="1:13" ht="15" customHeight="1">
      <c r="A1165" s="76" t="s">
        <v>1836</v>
      </c>
      <c r="B1165" s="118" t="s">
        <v>323</v>
      </c>
      <c r="C1165" s="112"/>
      <c r="D1165" s="157">
        <v>2.9239000000000002</v>
      </c>
      <c r="E1165" s="155">
        <v>11.42</v>
      </c>
      <c r="F1165" s="148">
        <f t="shared" si="18"/>
        <v>0</v>
      </c>
      <c r="G1165" s="116">
        <v>65182.79</v>
      </c>
      <c r="H1165" s="114"/>
      <c r="I1165" s="80" t="s">
        <v>652</v>
      </c>
      <c r="J1165" s="114"/>
      <c r="K1165" s="162">
        <v>1</v>
      </c>
      <c r="L1165" s="150">
        <v>0.8</v>
      </c>
      <c r="M1165" s="160" t="s">
        <v>2050</v>
      </c>
    </row>
    <row r="1166" spans="1:13" ht="15" customHeight="1">
      <c r="A1166" s="76" t="s">
        <v>1837</v>
      </c>
      <c r="B1166" s="118" t="s">
        <v>323</v>
      </c>
      <c r="C1166" s="112"/>
      <c r="D1166" s="157">
        <v>6.8144999999999998</v>
      </c>
      <c r="E1166" s="155">
        <v>29.45</v>
      </c>
      <c r="F1166" s="148">
        <f t="shared" si="18"/>
        <v>0</v>
      </c>
      <c r="G1166" s="116">
        <v>151294.41</v>
      </c>
      <c r="H1166" s="114"/>
      <c r="I1166" s="80" t="s">
        <v>652</v>
      </c>
      <c r="J1166" s="114"/>
      <c r="K1166" s="162">
        <v>1</v>
      </c>
      <c r="L1166" s="150">
        <v>0.8</v>
      </c>
      <c r="M1166" s="160" t="s">
        <v>2050</v>
      </c>
    </row>
    <row r="1167" spans="1:13" s="74" customFormat="1" ht="15" customHeight="1">
      <c r="A1167" s="76" t="s">
        <v>1838</v>
      </c>
      <c r="B1167" s="118" t="s">
        <v>2100</v>
      </c>
      <c r="C1167" s="112"/>
      <c r="D1167" s="157">
        <v>0.83879999999999999</v>
      </c>
      <c r="E1167" s="155">
        <v>5.23</v>
      </c>
      <c r="F1167" s="148">
        <f t="shared" si="18"/>
        <v>5</v>
      </c>
      <c r="G1167" s="116">
        <v>0</v>
      </c>
      <c r="H1167" s="114"/>
      <c r="I1167" s="80" t="s">
        <v>677</v>
      </c>
      <c r="J1167" s="114"/>
      <c r="K1167" s="80">
        <v>1.92</v>
      </c>
      <c r="L1167" s="170">
        <v>0</v>
      </c>
      <c r="M1167" s="153">
        <v>500</v>
      </c>
    </row>
    <row r="1168" spans="1:13" ht="15" customHeight="1">
      <c r="A1168" s="76" t="s">
        <v>1839</v>
      </c>
      <c r="B1168" s="118" t="s">
        <v>2100</v>
      </c>
      <c r="C1168" s="112"/>
      <c r="D1168" s="157">
        <v>1.1520999999999999</v>
      </c>
      <c r="E1168" s="155">
        <v>6.53</v>
      </c>
      <c r="F1168" s="148">
        <f t="shared" si="18"/>
        <v>7</v>
      </c>
      <c r="G1168" s="116">
        <v>0</v>
      </c>
      <c r="H1168" s="114"/>
      <c r="I1168" s="80" t="s">
        <v>677</v>
      </c>
      <c r="J1168" s="114"/>
      <c r="K1168" s="80">
        <v>1.92</v>
      </c>
      <c r="L1168" s="170">
        <v>0</v>
      </c>
      <c r="M1168" s="153">
        <v>500</v>
      </c>
    </row>
    <row r="1169" spans="1:13" ht="15" customHeight="1">
      <c r="A1169" s="76" t="s">
        <v>1840</v>
      </c>
      <c r="B1169" s="118" t="s">
        <v>2100</v>
      </c>
      <c r="C1169" s="112"/>
      <c r="D1169" s="157">
        <v>1.9332</v>
      </c>
      <c r="E1169" s="155">
        <v>9.33</v>
      </c>
      <c r="F1169" s="148">
        <f t="shared" si="18"/>
        <v>9</v>
      </c>
      <c r="G1169" s="116">
        <v>0</v>
      </c>
      <c r="H1169" s="114"/>
      <c r="I1169" s="80" t="s">
        <v>677</v>
      </c>
      <c r="J1169" s="114"/>
      <c r="K1169" s="80">
        <v>1.92</v>
      </c>
      <c r="L1169" s="170">
        <v>0</v>
      </c>
      <c r="M1169" s="153">
        <v>500</v>
      </c>
    </row>
    <row r="1170" spans="1:13" ht="15" customHeight="1">
      <c r="A1170" s="76" t="s">
        <v>1841</v>
      </c>
      <c r="B1170" s="118" t="s">
        <v>2100</v>
      </c>
      <c r="C1170" s="112"/>
      <c r="D1170" s="157">
        <v>3.6057999999999999</v>
      </c>
      <c r="E1170" s="155">
        <v>17.62</v>
      </c>
      <c r="F1170" s="148">
        <f t="shared" si="18"/>
        <v>18</v>
      </c>
      <c r="G1170" s="116">
        <v>0</v>
      </c>
      <c r="H1170" s="114"/>
      <c r="I1170" s="80" t="s">
        <v>677</v>
      </c>
      <c r="J1170" s="114"/>
      <c r="K1170" s="80">
        <v>1.92</v>
      </c>
      <c r="L1170" s="170">
        <v>0</v>
      </c>
      <c r="M1170" s="153">
        <v>500</v>
      </c>
    </row>
    <row r="1171" spans="1:13" s="74" customFormat="1" ht="15" customHeight="1">
      <c r="A1171" s="76" t="s">
        <v>1842</v>
      </c>
      <c r="B1171" s="118" t="s">
        <v>2101</v>
      </c>
      <c r="C1171" s="112"/>
      <c r="D1171" s="157">
        <v>0.59140000000000004</v>
      </c>
      <c r="E1171" s="155">
        <v>3.7</v>
      </c>
      <c r="F1171" s="148">
        <f t="shared" si="18"/>
        <v>4</v>
      </c>
      <c r="G1171" s="116">
        <v>0</v>
      </c>
      <c r="H1171" s="114"/>
      <c r="I1171" s="80" t="s">
        <v>677</v>
      </c>
      <c r="J1171" s="114"/>
      <c r="K1171" s="80">
        <v>1.92</v>
      </c>
      <c r="L1171" s="170">
        <v>0</v>
      </c>
      <c r="M1171" s="153">
        <v>500</v>
      </c>
    </row>
    <row r="1172" spans="1:13" ht="15" customHeight="1">
      <c r="A1172" s="76" t="s">
        <v>1843</v>
      </c>
      <c r="B1172" s="118" t="s">
        <v>2101</v>
      </c>
      <c r="C1172" s="112"/>
      <c r="D1172" s="157">
        <v>0.74160000000000004</v>
      </c>
      <c r="E1172" s="155">
        <v>4.51</v>
      </c>
      <c r="F1172" s="148">
        <f t="shared" si="18"/>
        <v>5</v>
      </c>
      <c r="G1172" s="116">
        <v>0</v>
      </c>
      <c r="H1172" s="114"/>
      <c r="I1172" s="80" t="s">
        <v>677</v>
      </c>
      <c r="J1172" s="114"/>
      <c r="K1172" s="80">
        <v>1.92</v>
      </c>
      <c r="L1172" s="170">
        <v>0</v>
      </c>
      <c r="M1172" s="153">
        <v>500</v>
      </c>
    </row>
    <row r="1173" spans="1:13" ht="15" customHeight="1">
      <c r="A1173" s="76" t="s">
        <v>1844</v>
      </c>
      <c r="B1173" s="118" t="s">
        <v>2101</v>
      </c>
      <c r="C1173" s="112"/>
      <c r="D1173" s="157">
        <v>1.2674000000000001</v>
      </c>
      <c r="E1173" s="155">
        <v>6.13</v>
      </c>
      <c r="F1173" s="148">
        <f t="shared" si="18"/>
        <v>6</v>
      </c>
      <c r="G1173" s="116">
        <v>0</v>
      </c>
      <c r="H1173" s="114"/>
      <c r="I1173" s="80" t="s">
        <v>677</v>
      </c>
      <c r="J1173" s="114"/>
      <c r="K1173" s="80">
        <v>1.92</v>
      </c>
      <c r="L1173" s="170">
        <v>0</v>
      </c>
      <c r="M1173" s="153">
        <v>500</v>
      </c>
    </row>
    <row r="1174" spans="1:13" ht="15" customHeight="1">
      <c r="A1174" s="76" t="s">
        <v>1845</v>
      </c>
      <c r="B1174" s="118" t="s">
        <v>2101</v>
      </c>
      <c r="C1174" s="112"/>
      <c r="D1174" s="157">
        <v>2.2837000000000001</v>
      </c>
      <c r="E1174" s="155">
        <v>14</v>
      </c>
      <c r="F1174" s="148">
        <f t="shared" si="18"/>
        <v>14</v>
      </c>
      <c r="G1174" s="116">
        <v>0</v>
      </c>
      <c r="H1174" s="114"/>
      <c r="I1174" s="80" t="s">
        <v>677</v>
      </c>
      <c r="J1174" s="114"/>
      <c r="K1174" s="80">
        <v>1.92</v>
      </c>
      <c r="L1174" s="170">
        <v>0</v>
      </c>
      <c r="M1174" s="153">
        <v>500</v>
      </c>
    </row>
    <row r="1175" spans="1:13" s="74" customFormat="1" ht="15" customHeight="1">
      <c r="A1175" s="76" t="s">
        <v>1846</v>
      </c>
      <c r="B1175" s="118" t="s">
        <v>2102</v>
      </c>
      <c r="C1175" s="112"/>
      <c r="D1175" s="157">
        <v>0.4546</v>
      </c>
      <c r="E1175" s="155">
        <v>2.83</v>
      </c>
      <c r="F1175" s="148">
        <f t="shared" ref="F1175:F1238" si="19">IF(I1175="Mental Health and Substance Abuse",ROUND(E1175,0),0)</f>
        <v>3</v>
      </c>
      <c r="G1175" s="116">
        <v>0</v>
      </c>
      <c r="H1175" s="114"/>
      <c r="I1175" s="80" t="s">
        <v>677</v>
      </c>
      <c r="J1175" s="114"/>
      <c r="K1175" s="80">
        <v>1.92</v>
      </c>
      <c r="L1175" s="170">
        <v>0</v>
      </c>
      <c r="M1175" s="153">
        <v>500</v>
      </c>
    </row>
    <row r="1176" spans="1:13" ht="15" customHeight="1">
      <c r="A1176" s="76" t="s">
        <v>1847</v>
      </c>
      <c r="B1176" s="118" t="s">
        <v>2102</v>
      </c>
      <c r="C1176" s="112"/>
      <c r="D1176" s="157">
        <v>0.6331</v>
      </c>
      <c r="E1176" s="155">
        <v>3.46</v>
      </c>
      <c r="F1176" s="148">
        <f t="shared" si="19"/>
        <v>3</v>
      </c>
      <c r="G1176" s="116">
        <v>0</v>
      </c>
      <c r="H1176" s="114"/>
      <c r="I1176" s="80" t="s">
        <v>677</v>
      </c>
      <c r="J1176" s="114"/>
      <c r="K1176" s="80">
        <v>1.92</v>
      </c>
      <c r="L1176" s="170">
        <v>0</v>
      </c>
      <c r="M1176" s="153">
        <v>500</v>
      </c>
    </row>
    <row r="1177" spans="1:13" ht="15" customHeight="1">
      <c r="A1177" s="76" t="s">
        <v>1848</v>
      </c>
      <c r="B1177" s="118" t="s">
        <v>2102</v>
      </c>
      <c r="C1177" s="112"/>
      <c r="D1177" s="157">
        <v>1.1403000000000001</v>
      </c>
      <c r="E1177" s="155">
        <v>7.05</v>
      </c>
      <c r="F1177" s="148">
        <f t="shared" si="19"/>
        <v>7</v>
      </c>
      <c r="G1177" s="116">
        <v>0</v>
      </c>
      <c r="H1177" s="114"/>
      <c r="I1177" s="80" t="s">
        <v>677</v>
      </c>
      <c r="J1177" s="114"/>
      <c r="K1177" s="80">
        <v>1.92</v>
      </c>
      <c r="L1177" s="170">
        <v>0</v>
      </c>
      <c r="M1177" s="153">
        <v>500</v>
      </c>
    </row>
    <row r="1178" spans="1:13" ht="15" customHeight="1">
      <c r="A1178" s="76" t="s">
        <v>1849</v>
      </c>
      <c r="B1178" s="118" t="s">
        <v>2102</v>
      </c>
      <c r="C1178" s="112"/>
      <c r="D1178" s="157">
        <v>4.9855</v>
      </c>
      <c r="E1178" s="155">
        <v>10.95</v>
      </c>
      <c r="F1178" s="148">
        <f t="shared" si="19"/>
        <v>11</v>
      </c>
      <c r="G1178" s="116">
        <v>0</v>
      </c>
      <c r="H1178" s="114"/>
      <c r="I1178" s="80" t="s">
        <v>677</v>
      </c>
      <c r="J1178" s="114"/>
      <c r="K1178" s="80">
        <v>1.92</v>
      </c>
      <c r="L1178" s="170">
        <v>0</v>
      </c>
      <c r="M1178" s="153">
        <v>500</v>
      </c>
    </row>
    <row r="1179" spans="1:13" s="74" customFormat="1" ht="15" customHeight="1">
      <c r="A1179" s="76" t="s">
        <v>1850</v>
      </c>
      <c r="B1179" s="118" t="s">
        <v>134</v>
      </c>
      <c r="C1179" s="112"/>
      <c r="D1179" s="157">
        <v>0.63729999999999998</v>
      </c>
      <c r="E1179" s="155">
        <v>3.88</v>
      </c>
      <c r="F1179" s="148">
        <f t="shared" si="19"/>
        <v>4</v>
      </c>
      <c r="G1179" s="116">
        <v>0</v>
      </c>
      <c r="H1179" s="114"/>
      <c r="I1179" s="80" t="s">
        <v>677</v>
      </c>
      <c r="J1179" s="114"/>
      <c r="K1179" s="80">
        <v>1.92</v>
      </c>
      <c r="L1179" s="170">
        <v>0</v>
      </c>
      <c r="M1179" s="153">
        <v>500</v>
      </c>
    </row>
    <row r="1180" spans="1:13" ht="15" customHeight="1">
      <c r="A1180" s="76" t="s">
        <v>1851</v>
      </c>
      <c r="B1180" s="118" t="s">
        <v>134</v>
      </c>
      <c r="C1180" s="112"/>
      <c r="D1180" s="157">
        <v>0.86060000000000003</v>
      </c>
      <c r="E1180" s="155">
        <v>4.8899999999999997</v>
      </c>
      <c r="F1180" s="148">
        <f t="shared" si="19"/>
        <v>5</v>
      </c>
      <c r="G1180" s="116">
        <v>0</v>
      </c>
      <c r="H1180" s="114"/>
      <c r="I1180" s="80" t="s">
        <v>677</v>
      </c>
      <c r="J1180" s="114"/>
      <c r="K1180" s="80">
        <v>1.92</v>
      </c>
      <c r="L1180" s="170">
        <v>0</v>
      </c>
      <c r="M1180" s="153">
        <v>500</v>
      </c>
    </row>
    <row r="1181" spans="1:13" ht="15" customHeight="1">
      <c r="A1181" s="76" t="s">
        <v>1852</v>
      </c>
      <c r="B1181" s="118" t="s">
        <v>134</v>
      </c>
      <c r="C1181" s="112"/>
      <c r="D1181" s="157">
        <v>0.94640000000000002</v>
      </c>
      <c r="E1181" s="155">
        <v>5.08</v>
      </c>
      <c r="F1181" s="148">
        <f t="shared" si="19"/>
        <v>5</v>
      </c>
      <c r="G1181" s="116">
        <v>0</v>
      </c>
      <c r="H1181" s="114"/>
      <c r="I1181" s="80" t="s">
        <v>677</v>
      </c>
      <c r="J1181" s="114"/>
      <c r="K1181" s="80">
        <v>1.92</v>
      </c>
      <c r="L1181" s="170">
        <v>0</v>
      </c>
      <c r="M1181" s="153">
        <v>500</v>
      </c>
    </row>
    <row r="1182" spans="1:13" ht="15" customHeight="1">
      <c r="A1182" s="76" t="s">
        <v>1853</v>
      </c>
      <c r="B1182" s="118" t="s">
        <v>134</v>
      </c>
      <c r="C1182" s="112"/>
      <c r="D1182" s="157">
        <v>2.0657999999999999</v>
      </c>
      <c r="E1182" s="155">
        <v>12.67</v>
      </c>
      <c r="F1182" s="148">
        <f t="shared" si="19"/>
        <v>13</v>
      </c>
      <c r="G1182" s="116">
        <v>0</v>
      </c>
      <c r="H1182" s="114"/>
      <c r="I1182" s="80" t="s">
        <v>677</v>
      </c>
      <c r="J1182" s="114"/>
      <c r="K1182" s="80">
        <v>1.92</v>
      </c>
      <c r="L1182" s="170">
        <v>0</v>
      </c>
      <c r="M1182" s="153">
        <v>500</v>
      </c>
    </row>
    <row r="1183" spans="1:13" s="74" customFormat="1" ht="15" customHeight="1">
      <c r="A1183" s="76" t="s">
        <v>1854</v>
      </c>
      <c r="B1183" s="118" t="s">
        <v>2103</v>
      </c>
      <c r="C1183" s="112"/>
      <c r="D1183" s="157">
        <v>0.42699999999999999</v>
      </c>
      <c r="E1183" s="155">
        <v>2.5499999999999998</v>
      </c>
      <c r="F1183" s="148">
        <f t="shared" si="19"/>
        <v>3</v>
      </c>
      <c r="G1183" s="116">
        <v>0</v>
      </c>
      <c r="H1183" s="114"/>
      <c r="I1183" s="80" t="s">
        <v>677</v>
      </c>
      <c r="J1183" s="114"/>
      <c r="K1183" s="80">
        <v>1.92</v>
      </c>
      <c r="L1183" s="170">
        <v>0</v>
      </c>
      <c r="M1183" s="153">
        <v>500</v>
      </c>
    </row>
    <row r="1184" spans="1:13" ht="15" customHeight="1">
      <c r="A1184" s="76" t="s">
        <v>1855</v>
      </c>
      <c r="B1184" s="118" t="s">
        <v>2103</v>
      </c>
      <c r="C1184" s="112"/>
      <c r="D1184" s="157">
        <v>0.53659999999999997</v>
      </c>
      <c r="E1184" s="155">
        <v>3.14</v>
      </c>
      <c r="F1184" s="148">
        <f t="shared" si="19"/>
        <v>3</v>
      </c>
      <c r="G1184" s="116">
        <v>0</v>
      </c>
      <c r="H1184" s="114"/>
      <c r="I1184" s="80" t="s">
        <v>677</v>
      </c>
      <c r="J1184" s="114"/>
      <c r="K1184" s="80">
        <v>1.92</v>
      </c>
      <c r="L1184" s="170">
        <v>0</v>
      </c>
      <c r="M1184" s="153">
        <v>500</v>
      </c>
    </row>
    <row r="1185" spans="1:13" ht="15" customHeight="1">
      <c r="A1185" s="76" t="s">
        <v>1856</v>
      </c>
      <c r="B1185" s="118" t="s">
        <v>2103</v>
      </c>
      <c r="C1185" s="112"/>
      <c r="D1185" s="157">
        <v>1.18</v>
      </c>
      <c r="E1185" s="155">
        <v>6.24</v>
      </c>
      <c r="F1185" s="148">
        <f t="shared" si="19"/>
        <v>6</v>
      </c>
      <c r="G1185" s="116">
        <v>0</v>
      </c>
      <c r="H1185" s="114"/>
      <c r="I1185" s="80" t="s">
        <v>677</v>
      </c>
      <c r="J1185" s="114"/>
      <c r="K1185" s="80">
        <v>1.92</v>
      </c>
      <c r="L1185" s="170">
        <v>0</v>
      </c>
      <c r="M1185" s="153">
        <v>500</v>
      </c>
    </row>
    <row r="1186" spans="1:13" ht="15" customHeight="1">
      <c r="A1186" s="76" t="s">
        <v>1857</v>
      </c>
      <c r="B1186" s="118" t="s">
        <v>2103</v>
      </c>
      <c r="C1186" s="112"/>
      <c r="D1186" s="157">
        <v>1.2928999999999999</v>
      </c>
      <c r="E1186" s="155">
        <v>7.15</v>
      </c>
      <c r="F1186" s="148">
        <f t="shared" si="19"/>
        <v>7</v>
      </c>
      <c r="G1186" s="116">
        <v>0</v>
      </c>
      <c r="H1186" s="114"/>
      <c r="I1186" s="80" t="s">
        <v>677</v>
      </c>
      <c r="J1186" s="114"/>
      <c r="K1186" s="80">
        <v>1.92</v>
      </c>
      <c r="L1186" s="170">
        <v>0</v>
      </c>
      <c r="M1186" s="153">
        <v>500</v>
      </c>
    </row>
    <row r="1187" spans="1:13" s="74" customFormat="1" ht="15" customHeight="1">
      <c r="A1187" s="76" t="s">
        <v>1858</v>
      </c>
      <c r="B1187" s="118" t="s">
        <v>2104</v>
      </c>
      <c r="C1187" s="112"/>
      <c r="D1187" s="157">
        <v>0.51390000000000002</v>
      </c>
      <c r="E1187" s="155">
        <v>2.84</v>
      </c>
      <c r="F1187" s="148">
        <f t="shared" si="19"/>
        <v>3</v>
      </c>
      <c r="G1187" s="116">
        <v>0</v>
      </c>
      <c r="H1187" s="114"/>
      <c r="I1187" s="80" t="s">
        <v>677</v>
      </c>
      <c r="J1187" s="114"/>
      <c r="K1187" s="80">
        <v>1.92</v>
      </c>
      <c r="L1187" s="170">
        <v>0</v>
      </c>
      <c r="M1187" s="153">
        <v>500</v>
      </c>
    </row>
    <row r="1188" spans="1:13" ht="15" customHeight="1">
      <c r="A1188" s="76" t="s">
        <v>1859</v>
      </c>
      <c r="B1188" s="118" t="s">
        <v>2104</v>
      </c>
      <c r="C1188" s="112"/>
      <c r="D1188" s="157">
        <v>0.67889999999999995</v>
      </c>
      <c r="E1188" s="155">
        <v>3.14</v>
      </c>
      <c r="F1188" s="148">
        <f t="shared" si="19"/>
        <v>3</v>
      </c>
      <c r="G1188" s="116">
        <v>0</v>
      </c>
      <c r="H1188" s="114"/>
      <c r="I1188" s="80" t="s">
        <v>677</v>
      </c>
      <c r="J1188" s="114"/>
      <c r="K1188" s="80">
        <v>1.92</v>
      </c>
      <c r="L1188" s="170">
        <v>0</v>
      </c>
      <c r="M1188" s="153">
        <v>500</v>
      </c>
    </row>
    <row r="1189" spans="1:13" ht="15" customHeight="1">
      <c r="A1189" s="76" t="s">
        <v>1860</v>
      </c>
      <c r="B1189" s="118" t="s">
        <v>2104</v>
      </c>
      <c r="C1189" s="112"/>
      <c r="D1189" s="157">
        <v>1.1632</v>
      </c>
      <c r="E1189" s="155">
        <v>3.67</v>
      </c>
      <c r="F1189" s="148">
        <f t="shared" si="19"/>
        <v>4</v>
      </c>
      <c r="G1189" s="116">
        <v>0</v>
      </c>
      <c r="H1189" s="114"/>
      <c r="I1189" s="80" t="s">
        <v>677</v>
      </c>
      <c r="J1189" s="114"/>
      <c r="K1189" s="80">
        <v>1.92</v>
      </c>
      <c r="L1189" s="170">
        <v>0</v>
      </c>
      <c r="M1189" s="153">
        <v>500</v>
      </c>
    </row>
    <row r="1190" spans="1:13" ht="15" customHeight="1">
      <c r="A1190" s="76" t="s">
        <v>1861</v>
      </c>
      <c r="B1190" s="118" t="s">
        <v>2104</v>
      </c>
      <c r="C1190" s="112"/>
      <c r="D1190" s="157">
        <v>1.6426000000000001</v>
      </c>
      <c r="E1190" s="155">
        <v>5.43</v>
      </c>
      <c r="F1190" s="148">
        <f t="shared" si="19"/>
        <v>5</v>
      </c>
      <c r="G1190" s="116">
        <v>0</v>
      </c>
      <c r="H1190" s="114"/>
      <c r="I1190" s="80" t="s">
        <v>677</v>
      </c>
      <c r="J1190" s="114"/>
      <c r="K1190" s="80">
        <v>1.92</v>
      </c>
      <c r="L1190" s="170">
        <v>0</v>
      </c>
      <c r="M1190" s="153">
        <v>500</v>
      </c>
    </row>
    <row r="1191" spans="1:13" s="74" customFormat="1" ht="15" customHeight="1">
      <c r="A1191" s="76" t="s">
        <v>1862</v>
      </c>
      <c r="B1191" s="118" t="s">
        <v>2105</v>
      </c>
      <c r="C1191" s="112"/>
      <c r="D1191" s="157">
        <v>0.80649999999999999</v>
      </c>
      <c r="E1191" s="155">
        <v>3.76</v>
      </c>
      <c r="F1191" s="148">
        <f t="shared" si="19"/>
        <v>4</v>
      </c>
      <c r="G1191" s="116">
        <v>0</v>
      </c>
      <c r="H1191" s="114"/>
      <c r="I1191" s="80" t="s">
        <v>677</v>
      </c>
      <c r="J1191" s="114"/>
      <c r="K1191" s="80">
        <v>1.92</v>
      </c>
      <c r="L1191" s="170">
        <v>0</v>
      </c>
      <c r="M1191" s="153">
        <v>500</v>
      </c>
    </row>
    <row r="1192" spans="1:13" ht="15" customHeight="1">
      <c r="A1192" s="76" t="s">
        <v>1863</v>
      </c>
      <c r="B1192" s="118" t="s">
        <v>2105</v>
      </c>
      <c r="C1192" s="112"/>
      <c r="D1192" s="157">
        <v>0.94369999999999998</v>
      </c>
      <c r="E1192" s="155">
        <v>4.91</v>
      </c>
      <c r="F1192" s="148">
        <f t="shared" si="19"/>
        <v>5</v>
      </c>
      <c r="G1192" s="116">
        <v>0</v>
      </c>
      <c r="H1192" s="114"/>
      <c r="I1192" s="80" t="s">
        <v>677</v>
      </c>
      <c r="J1192" s="114"/>
      <c r="K1192" s="80">
        <v>1.92</v>
      </c>
      <c r="L1192" s="170">
        <v>0</v>
      </c>
      <c r="M1192" s="153">
        <v>500</v>
      </c>
    </row>
    <row r="1193" spans="1:13" ht="15" customHeight="1">
      <c r="A1193" s="76" t="s">
        <v>1864</v>
      </c>
      <c r="B1193" s="118" t="s">
        <v>2105</v>
      </c>
      <c r="C1193" s="112"/>
      <c r="D1193" s="157">
        <v>1.2122999999999999</v>
      </c>
      <c r="E1193" s="155">
        <v>6.66</v>
      </c>
      <c r="F1193" s="148">
        <f t="shared" si="19"/>
        <v>7</v>
      </c>
      <c r="G1193" s="116">
        <v>0</v>
      </c>
      <c r="H1193" s="114"/>
      <c r="I1193" s="80" t="s">
        <v>677</v>
      </c>
      <c r="J1193" s="114"/>
      <c r="K1193" s="80">
        <v>1.92</v>
      </c>
      <c r="L1193" s="170">
        <v>0</v>
      </c>
      <c r="M1193" s="153">
        <v>500</v>
      </c>
    </row>
    <row r="1194" spans="1:13" ht="15" customHeight="1">
      <c r="A1194" s="76" t="s">
        <v>1865</v>
      </c>
      <c r="B1194" s="118" t="s">
        <v>2105</v>
      </c>
      <c r="C1194" s="112"/>
      <c r="D1194" s="157">
        <v>2.9119000000000002</v>
      </c>
      <c r="E1194" s="155">
        <v>16.440000000000001</v>
      </c>
      <c r="F1194" s="148">
        <f t="shared" si="19"/>
        <v>16</v>
      </c>
      <c r="G1194" s="116">
        <v>0</v>
      </c>
      <c r="H1194" s="114"/>
      <c r="I1194" s="80" t="s">
        <v>677</v>
      </c>
      <c r="J1194" s="114"/>
      <c r="K1194" s="80">
        <v>1.92</v>
      </c>
      <c r="L1194" s="170">
        <v>0</v>
      </c>
      <c r="M1194" s="153">
        <v>500</v>
      </c>
    </row>
    <row r="1195" spans="1:13" s="74" customFormat="1" ht="15" customHeight="1">
      <c r="A1195" s="76" t="s">
        <v>1866</v>
      </c>
      <c r="B1195" s="118" t="s">
        <v>2106</v>
      </c>
      <c r="C1195" s="112"/>
      <c r="D1195" s="157">
        <v>0.89959999999999996</v>
      </c>
      <c r="E1195" s="155">
        <v>5.38</v>
      </c>
      <c r="F1195" s="148">
        <f t="shared" si="19"/>
        <v>5</v>
      </c>
      <c r="G1195" s="116">
        <v>0</v>
      </c>
      <c r="H1195" s="114"/>
      <c r="I1195" s="80" t="s">
        <v>677</v>
      </c>
      <c r="J1195" s="114"/>
      <c r="K1195" s="80">
        <v>1.92</v>
      </c>
      <c r="L1195" s="170">
        <v>0</v>
      </c>
      <c r="M1195" s="153">
        <v>500</v>
      </c>
    </row>
    <row r="1196" spans="1:13" ht="15" customHeight="1">
      <c r="A1196" s="76" t="s">
        <v>1867</v>
      </c>
      <c r="B1196" s="118" t="s">
        <v>2106</v>
      </c>
      <c r="C1196" s="112"/>
      <c r="D1196" s="157">
        <v>0.99019999999999997</v>
      </c>
      <c r="E1196" s="155">
        <v>5.82</v>
      </c>
      <c r="F1196" s="148">
        <f t="shared" si="19"/>
        <v>6</v>
      </c>
      <c r="G1196" s="116">
        <v>0</v>
      </c>
      <c r="H1196" s="114"/>
      <c r="I1196" s="80" t="s">
        <v>677</v>
      </c>
      <c r="J1196" s="114"/>
      <c r="K1196" s="80">
        <v>1.92</v>
      </c>
      <c r="L1196" s="170">
        <v>0</v>
      </c>
      <c r="M1196" s="153">
        <v>500</v>
      </c>
    </row>
    <row r="1197" spans="1:13" ht="15" customHeight="1">
      <c r="A1197" s="76" t="s">
        <v>1868</v>
      </c>
      <c r="B1197" s="118" t="s">
        <v>2106</v>
      </c>
      <c r="C1197" s="112"/>
      <c r="D1197" s="157">
        <v>1.0166999999999999</v>
      </c>
      <c r="E1197" s="155">
        <v>7.67</v>
      </c>
      <c r="F1197" s="148">
        <f t="shared" si="19"/>
        <v>8</v>
      </c>
      <c r="G1197" s="116">
        <v>0</v>
      </c>
      <c r="H1197" s="114"/>
      <c r="I1197" s="80" t="s">
        <v>677</v>
      </c>
      <c r="J1197" s="114"/>
      <c r="K1197" s="80">
        <v>1.92</v>
      </c>
      <c r="L1197" s="170">
        <v>0</v>
      </c>
      <c r="M1197" s="153">
        <v>500</v>
      </c>
    </row>
    <row r="1198" spans="1:13" ht="15" customHeight="1">
      <c r="A1198" s="76" t="s">
        <v>1869</v>
      </c>
      <c r="B1198" s="118" t="s">
        <v>2106</v>
      </c>
      <c r="C1198" s="112"/>
      <c r="D1198" s="157">
        <v>3.4089999999999998</v>
      </c>
      <c r="E1198" s="155">
        <v>16.920000000000002</v>
      </c>
      <c r="F1198" s="148">
        <f t="shared" si="19"/>
        <v>17</v>
      </c>
      <c r="G1198" s="116">
        <v>0</v>
      </c>
      <c r="H1198" s="114"/>
      <c r="I1198" s="80" t="s">
        <v>677</v>
      </c>
      <c r="J1198" s="114"/>
      <c r="K1198" s="80">
        <v>1.92</v>
      </c>
      <c r="L1198" s="170">
        <v>0</v>
      </c>
      <c r="M1198" s="153">
        <v>500</v>
      </c>
    </row>
    <row r="1199" spans="1:13" s="74" customFormat="1" ht="15" customHeight="1">
      <c r="A1199" s="76" t="s">
        <v>1870</v>
      </c>
      <c r="B1199" s="118" t="s">
        <v>135</v>
      </c>
      <c r="C1199" s="112"/>
      <c r="D1199" s="157">
        <v>0.80210000000000004</v>
      </c>
      <c r="E1199" s="155">
        <v>5.35</v>
      </c>
      <c r="F1199" s="148">
        <f t="shared" si="19"/>
        <v>5</v>
      </c>
      <c r="G1199" s="116">
        <v>0</v>
      </c>
      <c r="H1199" s="114"/>
      <c r="I1199" s="80" t="s">
        <v>677</v>
      </c>
      <c r="J1199" s="114"/>
      <c r="K1199" s="80">
        <v>1.92</v>
      </c>
      <c r="L1199" s="170">
        <v>0</v>
      </c>
      <c r="M1199" s="153">
        <v>500</v>
      </c>
    </row>
    <row r="1200" spans="1:13" ht="15" customHeight="1">
      <c r="A1200" s="76" t="s">
        <v>1871</v>
      </c>
      <c r="B1200" s="118" t="s">
        <v>135</v>
      </c>
      <c r="C1200" s="112"/>
      <c r="D1200" s="157">
        <v>1.3117000000000001</v>
      </c>
      <c r="E1200" s="155">
        <v>7.19</v>
      </c>
      <c r="F1200" s="148">
        <f t="shared" si="19"/>
        <v>7</v>
      </c>
      <c r="G1200" s="116">
        <v>0</v>
      </c>
      <c r="H1200" s="114"/>
      <c r="I1200" s="80" t="s">
        <v>677</v>
      </c>
      <c r="J1200" s="114"/>
      <c r="K1200" s="80">
        <v>1.92</v>
      </c>
      <c r="L1200" s="170">
        <v>0</v>
      </c>
      <c r="M1200" s="153">
        <v>500</v>
      </c>
    </row>
    <row r="1201" spans="1:13" ht="15" customHeight="1">
      <c r="A1201" s="76" t="s">
        <v>1872</v>
      </c>
      <c r="B1201" s="118" t="s">
        <v>135</v>
      </c>
      <c r="C1201" s="112"/>
      <c r="D1201" s="157">
        <v>2.3111999999999999</v>
      </c>
      <c r="E1201" s="155">
        <v>10.34</v>
      </c>
      <c r="F1201" s="148">
        <f t="shared" si="19"/>
        <v>10</v>
      </c>
      <c r="G1201" s="116">
        <v>0</v>
      </c>
      <c r="H1201" s="114"/>
      <c r="I1201" s="80" t="s">
        <v>677</v>
      </c>
      <c r="J1201" s="114"/>
      <c r="K1201" s="80">
        <v>1.92</v>
      </c>
      <c r="L1201" s="170">
        <v>0</v>
      </c>
      <c r="M1201" s="153">
        <v>500</v>
      </c>
    </row>
    <row r="1202" spans="1:13" ht="15" customHeight="1">
      <c r="A1202" s="76" t="s">
        <v>1873</v>
      </c>
      <c r="B1202" s="118" t="s">
        <v>135</v>
      </c>
      <c r="C1202" s="112"/>
      <c r="D1202" s="157">
        <v>3.5844999999999998</v>
      </c>
      <c r="E1202" s="155">
        <v>20.440000000000001</v>
      </c>
      <c r="F1202" s="148">
        <f t="shared" si="19"/>
        <v>20</v>
      </c>
      <c r="G1202" s="116">
        <v>0</v>
      </c>
      <c r="H1202" s="114"/>
      <c r="I1202" s="80" t="s">
        <v>677</v>
      </c>
      <c r="J1202" s="114"/>
      <c r="K1202" s="80">
        <v>1.92</v>
      </c>
      <c r="L1202" s="170">
        <v>0</v>
      </c>
      <c r="M1202" s="153">
        <v>500</v>
      </c>
    </row>
    <row r="1203" spans="1:13" s="74" customFormat="1" ht="15" customHeight="1">
      <c r="A1203" s="76" t="s">
        <v>1874</v>
      </c>
      <c r="B1203" s="118" t="s">
        <v>2107</v>
      </c>
      <c r="C1203" s="112"/>
      <c r="D1203" s="157">
        <v>0.45300000000000001</v>
      </c>
      <c r="E1203" s="155">
        <v>2.54</v>
      </c>
      <c r="F1203" s="148">
        <f t="shared" si="19"/>
        <v>3</v>
      </c>
      <c r="G1203" s="116">
        <v>0</v>
      </c>
      <c r="H1203" s="114"/>
      <c r="I1203" s="80" t="s">
        <v>677</v>
      </c>
      <c r="J1203" s="114"/>
      <c r="K1203" s="80">
        <v>1.92</v>
      </c>
      <c r="L1203" s="170">
        <v>0</v>
      </c>
      <c r="M1203" s="153">
        <v>500</v>
      </c>
    </row>
    <row r="1204" spans="1:13" ht="15" customHeight="1">
      <c r="A1204" s="76" t="s">
        <v>1875</v>
      </c>
      <c r="B1204" s="118" t="s">
        <v>2107</v>
      </c>
      <c r="C1204" s="112"/>
      <c r="D1204" s="157">
        <v>0.45300000000000001</v>
      </c>
      <c r="E1204" s="155">
        <v>2.54</v>
      </c>
      <c r="F1204" s="148">
        <f t="shared" si="19"/>
        <v>3</v>
      </c>
      <c r="G1204" s="116">
        <v>0</v>
      </c>
      <c r="H1204" s="114"/>
      <c r="I1204" s="80" t="s">
        <v>677</v>
      </c>
      <c r="J1204" s="114"/>
      <c r="K1204" s="80">
        <v>1.92</v>
      </c>
      <c r="L1204" s="170">
        <v>0</v>
      </c>
      <c r="M1204" s="153">
        <v>500</v>
      </c>
    </row>
    <row r="1205" spans="1:13" ht="15" customHeight="1">
      <c r="A1205" s="76" t="s">
        <v>1876</v>
      </c>
      <c r="B1205" s="118" t="s">
        <v>2107</v>
      </c>
      <c r="C1205" s="112"/>
      <c r="D1205" s="157">
        <v>0.88739999999999997</v>
      </c>
      <c r="E1205" s="155">
        <v>3.91</v>
      </c>
      <c r="F1205" s="148">
        <f t="shared" si="19"/>
        <v>4</v>
      </c>
      <c r="G1205" s="116">
        <v>0</v>
      </c>
      <c r="H1205" s="114"/>
      <c r="I1205" s="80" t="s">
        <v>677</v>
      </c>
      <c r="J1205" s="114"/>
      <c r="K1205" s="80">
        <v>1.92</v>
      </c>
      <c r="L1205" s="170">
        <v>0</v>
      </c>
      <c r="M1205" s="153">
        <v>500</v>
      </c>
    </row>
    <row r="1206" spans="1:13" ht="15" customHeight="1">
      <c r="A1206" s="76" t="s">
        <v>1877</v>
      </c>
      <c r="B1206" s="118" t="s">
        <v>2107</v>
      </c>
      <c r="C1206" s="112"/>
      <c r="D1206" s="157">
        <v>1.7862</v>
      </c>
      <c r="E1206" s="155">
        <v>7.32</v>
      </c>
      <c r="F1206" s="148">
        <f t="shared" si="19"/>
        <v>7</v>
      </c>
      <c r="G1206" s="116">
        <v>0</v>
      </c>
      <c r="H1206" s="114"/>
      <c r="I1206" s="80" t="s">
        <v>677</v>
      </c>
      <c r="J1206" s="114"/>
      <c r="K1206" s="80">
        <v>1.92</v>
      </c>
      <c r="L1206" s="170">
        <v>0</v>
      </c>
      <c r="M1206" s="153">
        <v>500</v>
      </c>
    </row>
    <row r="1207" spans="1:13" s="74" customFormat="1" ht="15" customHeight="1">
      <c r="A1207" s="76" t="s">
        <v>2077</v>
      </c>
      <c r="B1207" s="118" t="s">
        <v>2108</v>
      </c>
      <c r="C1207" s="112"/>
      <c r="D1207" s="157">
        <v>0.93810000000000004</v>
      </c>
      <c r="E1207" s="155">
        <v>5.68</v>
      </c>
      <c r="F1207" s="148">
        <f t="shared" si="19"/>
        <v>6</v>
      </c>
      <c r="G1207" s="116">
        <v>0</v>
      </c>
      <c r="H1207" s="114"/>
      <c r="I1207" s="80" t="s">
        <v>677</v>
      </c>
      <c r="J1207" s="114"/>
      <c r="K1207" s="80">
        <v>1.92</v>
      </c>
      <c r="L1207" s="170">
        <v>0</v>
      </c>
      <c r="M1207" s="153">
        <v>500</v>
      </c>
    </row>
    <row r="1208" spans="1:13" ht="15" customHeight="1">
      <c r="A1208" s="76" t="s">
        <v>2078</v>
      </c>
      <c r="B1208" s="118" t="s">
        <v>2108</v>
      </c>
      <c r="C1208" s="112"/>
      <c r="D1208" s="157">
        <v>0.97219999999999995</v>
      </c>
      <c r="E1208" s="155">
        <v>5.72</v>
      </c>
      <c r="F1208" s="148">
        <f t="shared" si="19"/>
        <v>6</v>
      </c>
      <c r="G1208" s="116">
        <v>0</v>
      </c>
      <c r="H1208" s="114"/>
      <c r="I1208" s="80" t="s">
        <v>677</v>
      </c>
      <c r="J1208" s="114"/>
      <c r="K1208" s="80">
        <v>1.92</v>
      </c>
      <c r="L1208" s="170">
        <v>0</v>
      </c>
      <c r="M1208" s="153">
        <v>500</v>
      </c>
    </row>
    <row r="1209" spans="1:13" ht="15" customHeight="1">
      <c r="A1209" s="76" t="s">
        <v>2079</v>
      </c>
      <c r="B1209" s="118" t="s">
        <v>2108</v>
      </c>
      <c r="C1209" s="112"/>
      <c r="D1209" s="157">
        <v>1.2352000000000001</v>
      </c>
      <c r="E1209" s="155">
        <v>7.57</v>
      </c>
      <c r="F1209" s="148">
        <f t="shared" si="19"/>
        <v>8</v>
      </c>
      <c r="G1209" s="116">
        <v>0</v>
      </c>
      <c r="H1209" s="114"/>
      <c r="I1209" s="80" t="s">
        <v>677</v>
      </c>
      <c r="J1209" s="114"/>
      <c r="K1209" s="80">
        <v>1.92</v>
      </c>
      <c r="L1209" s="170">
        <v>0</v>
      </c>
      <c r="M1209" s="153">
        <v>500</v>
      </c>
    </row>
    <row r="1210" spans="1:13" ht="15" customHeight="1">
      <c r="A1210" s="76" t="s">
        <v>2080</v>
      </c>
      <c r="B1210" s="118" t="s">
        <v>2108</v>
      </c>
      <c r="C1210" s="112"/>
      <c r="D1210" s="157">
        <v>2.8993000000000002</v>
      </c>
      <c r="E1210" s="155">
        <v>19.18</v>
      </c>
      <c r="F1210" s="148">
        <f t="shared" si="19"/>
        <v>19</v>
      </c>
      <c r="G1210" s="116">
        <v>0</v>
      </c>
      <c r="H1210" s="114"/>
      <c r="I1210" s="80" t="s">
        <v>677</v>
      </c>
      <c r="J1210" s="114"/>
      <c r="K1210" s="80">
        <v>1.92</v>
      </c>
      <c r="L1210" s="170">
        <v>0</v>
      </c>
      <c r="M1210" s="153">
        <v>500</v>
      </c>
    </row>
    <row r="1211" spans="1:13" s="74" customFormat="1" ht="15" customHeight="1">
      <c r="A1211" s="76" t="s">
        <v>2081</v>
      </c>
      <c r="B1211" s="118" t="s">
        <v>2109</v>
      </c>
      <c r="C1211" s="112"/>
      <c r="D1211" s="157">
        <v>0.6381</v>
      </c>
      <c r="E1211" s="155">
        <v>4.28</v>
      </c>
      <c r="F1211" s="148">
        <f t="shared" si="19"/>
        <v>4</v>
      </c>
      <c r="G1211" s="116">
        <v>0</v>
      </c>
      <c r="H1211" s="114"/>
      <c r="I1211" s="80" t="s">
        <v>677</v>
      </c>
      <c r="J1211" s="114"/>
      <c r="K1211" s="80">
        <v>1.92</v>
      </c>
      <c r="L1211" s="170">
        <v>0</v>
      </c>
      <c r="M1211" s="153">
        <v>500</v>
      </c>
    </row>
    <row r="1212" spans="1:13" ht="15" customHeight="1">
      <c r="A1212" s="76" t="s">
        <v>2082</v>
      </c>
      <c r="B1212" s="118" t="s">
        <v>2109</v>
      </c>
      <c r="C1212" s="112"/>
      <c r="D1212" s="157">
        <v>0.70909999999999995</v>
      </c>
      <c r="E1212" s="155">
        <v>4.53</v>
      </c>
      <c r="F1212" s="148">
        <f t="shared" si="19"/>
        <v>5</v>
      </c>
      <c r="G1212" s="116">
        <v>0</v>
      </c>
      <c r="H1212" s="114"/>
      <c r="I1212" s="80" t="s">
        <v>677</v>
      </c>
      <c r="J1212" s="114"/>
      <c r="K1212" s="80">
        <v>1.92</v>
      </c>
      <c r="L1212" s="170">
        <v>0</v>
      </c>
      <c r="M1212" s="153">
        <v>500</v>
      </c>
    </row>
    <row r="1213" spans="1:13" ht="15" customHeight="1">
      <c r="A1213" s="76" t="s">
        <v>2083</v>
      </c>
      <c r="B1213" s="118" t="s">
        <v>2109</v>
      </c>
      <c r="C1213" s="112"/>
      <c r="D1213" s="157">
        <v>1.2645999999999999</v>
      </c>
      <c r="E1213" s="155">
        <v>4.6500000000000004</v>
      </c>
      <c r="F1213" s="148">
        <f t="shared" si="19"/>
        <v>5</v>
      </c>
      <c r="G1213" s="116">
        <v>0</v>
      </c>
      <c r="H1213" s="114"/>
      <c r="I1213" s="80" t="s">
        <v>677</v>
      </c>
      <c r="J1213" s="114"/>
      <c r="K1213" s="80">
        <v>1.92</v>
      </c>
      <c r="L1213" s="170">
        <v>0</v>
      </c>
      <c r="M1213" s="153">
        <v>500</v>
      </c>
    </row>
    <row r="1214" spans="1:13" ht="15" customHeight="1">
      <c r="A1214" s="76" t="s">
        <v>2084</v>
      </c>
      <c r="B1214" s="118" t="s">
        <v>2109</v>
      </c>
      <c r="C1214" s="112"/>
      <c r="D1214" s="157">
        <v>1.9450000000000001</v>
      </c>
      <c r="E1214" s="155">
        <v>5.03</v>
      </c>
      <c r="F1214" s="148">
        <f t="shared" si="19"/>
        <v>5</v>
      </c>
      <c r="G1214" s="116">
        <v>0</v>
      </c>
      <c r="H1214" s="114"/>
      <c r="I1214" s="80" t="s">
        <v>677</v>
      </c>
      <c r="J1214" s="114"/>
      <c r="K1214" s="80">
        <v>1.92</v>
      </c>
      <c r="L1214" s="170">
        <v>0</v>
      </c>
      <c r="M1214" s="153">
        <v>500</v>
      </c>
    </row>
    <row r="1215" spans="1:13" s="74" customFormat="1" ht="15" customHeight="1">
      <c r="A1215" s="76" t="s">
        <v>1878</v>
      </c>
      <c r="B1215" s="118" t="s">
        <v>324</v>
      </c>
      <c r="C1215" s="112"/>
      <c r="D1215" s="157">
        <v>0.2979</v>
      </c>
      <c r="E1215" s="155">
        <v>1.63</v>
      </c>
      <c r="F1215" s="148">
        <f t="shared" si="19"/>
        <v>2</v>
      </c>
      <c r="G1215" s="116">
        <v>0</v>
      </c>
      <c r="H1215" s="114"/>
      <c r="I1215" s="80" t="s">
        <v>677</v>
      </c>
      <c r="J1215" s="114"/>
      <c r="K1215" s="80">
        <v>1.92</v>
      </c>
      <c r="L1215" s="170">
        <v>0</v>
      </c>
      <c r="M1215" s="153">
        <v>500</v>
      </c>
    </row>
    <row r="1216" spans="1:13" ht="15" customHeight="1">
      <c r="A1216" s="76" t="s">
        <v>1879</v>
      </c>
      <c r="B1216" s="118" t="s">
        <v>324</v>
      </c>
      <c r="C1216" s="112"/>
      <c r="D1216" s="157">
        <v>0.38750000000000001</v>
      </c>
      <c r="E1216" s="155">
        <v>1.69</v>
      </c>
      <c r="F1216" s="148">
        <f t="shared" si="19"/>
        <v>2</v>
      </c>
      <c r="G1216" s="116">
        <v>0</v>
      </c>
      <c r="H1216" s="114"/>
      <c r="I1216" s="80" t="s">
        <v>677</v>
      </c>
      <c r="J1216" s="114"/>
      <c r="K1216" s="80">
        <v>1.92</v>
      </c>
      <c r="L1216" s="170">
        <v>0</v>
      </c>
      <c r="M1216" s="153">
        <v>500</v>
      </c>
    </row>
    <row r="1217" spans="1:13" ht="15" customHeight="1">
      <c r="A1217" s="76" t="s">
        <v>1880</v>
      </c>
      <c r="B1217" s="118" t="s">
        <v>324</v>
      </c>
      <c r="C1217" s="112"/>
      <c r="D1217" s="157">
        <v>0.67820000000000003</v>
      </c>
      <c r="E1217" s="155">
        <v>2.25</v>
      </c>
      <c r="F1217" s="148">
        <f t="shared" si="19"/>
        <v>2</v>
      </c>
      <c r="G1217" s="116">
        <v>0</v>
      </c>
      <c r="H1217" s="114"/>
      <c r="I1217" s="80" t="s">
        <v>677</v>
      </c>
      <c r="J1217" s="114"/>
      <c r="K1217" s="80">
        <v>1.92</v>
      </c>
      <c r="L1217" s="170">
        <v>0</v>
      </c>
      <c r="M1217" s="153">
        <v>500</v>
      </c>
    </row>
    <row r="1218" spans="1:13" ht="15" customHeight="1">
      <c r="A1218" s="76" t="s">
        <v>1881</v>
      </c>
      <c r="B1218" s="118" t="s">
        <v>324</v>
      </c>
      <c r="C1218" s="112"/>
      <c r="D1218" s="157">
        <v>1.6460999999999999</v>
      </c>
      <c r="E1218" s="155">
        <v>4.4400000000000004</v>
      </c>
      <c r="F1218" s="148">
        <f t="shared" si="19"/>
        <v>4</v>
      </c>
      <c r="G1218" s="116">
        <v>0</v>
      </c>
      <c r="H1218" s="114"/>
      <c r="I1218" s="80" t="s">
        <v>677</v>
      </c>
      <c r="J1218" s="114"/>
      <c r="K1218" s="80">
        <v>1.92</v>
      </c>
      <c r="L1218" s="170">
        <v>0</v>
      </c>
      <c r="M1218" s="153">
        <v>500</v>
      </c>
    </row>
    <row r="1219" spans="1:13" s="74" customFormat="1" ht="15" customHeight="1">
      <c r="A1219" s="76" t="s">
        <v>1882</v>
      </c>
      <c r="B1219" s="118" t="s">
        <v>325</v>
      </c>
      <c r="C1219" s="112"/>
      <c r="D1219" s="157">
        <v>0.48380000000000001</v>
      </c>
      <c r="E1219" s="155">
        <v>3.46</v>
      </c>
      <c r="F1219" s="148">
        <f t="shared" si="19"/>
        <v>3</v>
      </c>
      <c r="G1219" s="116">
        <v>0</v>
      </c>
      <c r="H1219" s="114"/>
      <c r="I1219" s="80" t="s">
        <v>677</v>
      </c>
      <c r="J1219" s="114"/>
      <c r="K1219" s="80">
        <v>1.92</v>
      </c>
      <c r="L1219" s="170">
        <v>0</v>
      </c>
      <c r="M1219" s="153">
        <v>500</v>
      </c>
    </row>
    <row r="1220" spans="1:13" ht="15" customHeight="1">
      <c r="A1220" s="76" t="s">
        <v>1883</v>
      </c>
      <c r="B1220" s="118" t="s">
        <v>325</v>
      </c>
      <c r="C1220" s="112"/>
      <c r="D1220" s="157">
        <v>0.61019999999999996</v>
      </c>
      <c r="E1220" s="155">
        <v>4.4800000000000004</v>
      </c>
      <c r="F1220" s="148">
        <f t="shared" si="19"/>
        <v>4</v>
      </c>
      <c r="G1220" s="116">
        <v>0</v>
      </c>
      <c r="H1220" s="114"/>
      <c r="I1220" s="80" t="s">
        <v>677</v>
      </c>
      <c r="J1220" s="114"/>
      <c r="K1220" s="80">
        <v>1.92</v>
      </c>
      <c r="L1220" s="170">
        <v>0</v>
      </c>
      <c r="M1220" s="153">
        <v>500</v>
      </c>
    </row>
    <row r="1221" spans="1:13" ht="15" customHeight="1">
      <c r="A1221" s="76" t="s">
        <v>1884</v>
      </c>
      <c r="B1221" s="118" t="s">
        <v>325</v>
      </c>
      <c r="C1221" s="112"/>
      <c r="D1221" s="157">
        <v>1.4874000000000001</v>
      </c>
      <c r="E1221" s="155">
        <v>11.01</v>
      </c>
      <c r="F1221" s="148">
        <f t="shared" si="19"/>
        <v>11</v>
      </c>
      <c r="G1221" s="116">
        <v>0</v>
      </c>
      <c r="H1221" s="114"/>
      <c r="I1221" s="80" t="s">
        <v>677</v>
      </c>
      <c r="J1221" s="114"/>
      <c r="K1221" s="80">
        <v>1.92</v>
      </c>
      <c r="L1221" s="170">
        <v>0</v>
      </c>
      <c r="M1221" s="153">
        <v>500</v>
      </c>
    </row>
    <row r="1222" spans="1:13" ht="15" customHeight="1">
      <c r="A1222" s="76" t="s">
        <v>1885</v>
      </c>
      <c r="B1222" s="118" t="s">
        <v>325</v>
      </c>
      <c r="C1222" s="112"/>
      <c r="D1222" s="157">
        <v>2.8355999999999999</v>
      </c>
      <c r="E1222" s="155">
        <v>14.99</v>
      </c>
      <c r="F1222" s="148">
        <f t="shared" si="19"/>
        <v>15</v>
      </c>
      <c r="G1222" s="116">
        <v>0</v>
      </c>
      <c r="H1222" s="114"/>
      <c r="I1222" s="80" t="s">
        <v>677</v>
      </c>
      <c r="J1222" s="114"/>
      <c r="K1222" s="80">
        <v>1.92</v>
      </c>
      <c r="L1222" s="170">
        <v>0</v>
      </c>
      <c r="M1222" s="153">
        <v>500</v>
      </c>
    </row>
    <row r="1223" spans="1:13" s="74" customFormat="1" ht="15" customHeight="1">
      <c r="A1223" s="76" t="s">
        <v>1886</v>
      </c>
      <c r="B1223" s="118" t="s">
        <v>326</v>
      </c>
      <c r="C1223" s="112"/>
      <c r="D1223" s="157">
        <v>0.5171</v>
      </c>
      <c r="E1223" s="155">
        <v>3.01</v>
      </c>
      <c r="F1223" s="148">
        <f t="shared" si="19"/>
        <v>3</v>
      </c>
      <c r="G1223" s="116">
        <v>0</v>
      </c>
      <c r="H1223" s="114"/>
      <c r="I1223" s="80" t="s">
        <v>677</v>
      </c>
      <c r="J1223" s="114"/>
      <c r="K1223" s="80">
        <v>1.92</v>
      </c>
      <c r="L1223" s="170">
        <v>0</v>
      </c>
      <c r="M1223" s="153">
        <v>500</v>
      </c>
    </row>
    <row r="1224" spans="1:13" ht="15" customHeight="1">
      <c r="A1224" s="76" t="s">
        <v>1887</v>
      </c>
      <c r="B1224" s="118" t="s">
        <v>326</v>
      </c>
      <c r="C1224" s="112"/>
      <c r="D1224" s="157">
        <v>0.61480000000000001</v>
      </c>
      <c r="E1224" s="155">
        <v>3.61</v>
      </c>
      <c r="F1224" s="148">
        <f t="shared" si="19"/>
        <v>4</v>
      </c>
      <c r="G1224" s="116">
        <v>0</v>
      </c>
      <c r="H1224" s="114"/>
      <c r="I1224" s="80" t="s">
        <v>677</v>
      </c>
      <c r="J1224" s="114"/>
      <c r="K1224" s="80">
        <v>1.92</v>
      </c>
      <c r="L1224" s="170">
        <v>0</v>
      </c>
      <c r="M1224" s="153">
        <v>500</v>
      </c>
    </row>
    <row r="1225" spans="1:13" ht="15" customHeight="1">
      <c r="A1225" s="76" t="s">
        <v>1888</v>
      </c>
      <c r="B1225" s="118" t="s">
        <v>326</v>
      </c>
      <c r="C1225" s="112"/>
      <c r="D1225" s="157">
        <v>1.0548999999999999</v>
      </c>
      <c r="E1225" s="155">
        <v>4.5</v>
      </c>
      <c r="F1225" s="148">
        <f t="shared" si="19"/>
        <v>5</v>
      </c>
      <c r="G1225" s="116">
        <v>0</v>
      </c>
      <c r="H1225" s="114"/>
      <c r="I1225" s="80" t="s">
        <v>677</v>
      </c>
      <c r="J1225" s="114"/>
      <c r="K1225" s="80">
        <v>1.92</v>
      </c>
      <c r="L1225" s="170">
        <v>0</v>
      </c>
      <c r="M1225" s="153">
        <v>500</v>
      </c>
    </row>
    <row r="1226" spans="1:13" ht="15" customHeight="1">
      <c r="A1226" s="76" t="s">
        <v>1889</v>
      </c>
      <c r="B1226" s="118" t="s">
        <v>326</v>
      </c>
      <c r="C1226" s="112"/>
      <c r="D1226" s="157">
        <v>1.9997</v>
      </c>
      <c r="E1226" s="155">
        <v>4.71</v>
      </c>
      <c r="F1226" s="148">
        <f t="shared" si="19"/>
        <v>5</v>
      </c>
      <c r="G1226" s="116">
        <v>0</v>
      </c>
      <c r="H1226" s="114"/>
      <c r="I1226" s="80" t="s">
        <v>677</v>
      </c>
      <c r="J1226" s="114"/>
      <c r="K1226" s="80">
        <v>1.92</v>
      </c>
      <c r="L1226" s="170">
        <v>0</v>
      </c>
      <c r="M1226" s="153">
        <v>500</v>
      </c>
    </row>
    <row r="1227" spans="1:13" s="74" customFormat="1" ht="15" customHeight="1">
      <c r="A1227" s="76" t="s">
        <v>1890</v>
      </c>
      <c r="B1227" s="118" t="s">
        <v>327</v>
      </c>
      <c r="C1227" s="112"/>
      <c r="D1227" s="157">
        <v>0.50249999999999995</v>
      </c>
      <c r="E1227" s="155">
        <v>3.14</v>
      </c>
      <c r="F1227" s="148">
        <f t="shared" si="19"/>
        <v>3</v>
      </c>
      <c r="G1227" s="116">
        <v>0</v>
      </c>
      <c r="H1227" s="114"/>
      <c r="I1227" s="80" t="s">
        <v>677</v>
      </c>
      <c r="J1227" s="114"/>
      <c r="K1227" s="80">
        <v>1.92</v>
      </c>
      <c r="L1227" s="170">
        <v>0</v>
      </c>
      <c r="M1227" s="153">
        <v>500</v>
      </c>
    </row>
    <row r="1228" spans="1:13" ht="15" customHeight="1">
      <c r="A1228" s="76" t="s">
        <v>1891</v>
      </c>
      <c r="B1228" s="118" t="s">
        <v>327</v>
      </c>
      <c r="C1228" s="112"/>
      <c r="D1228" s="157">
        <v>0.58860000000000001</v>
      </c>
      <c r="E1228" s="155">
        <v>3.57</v>
      </c>
      <c r="F1228" s="148">
        <f t="shared" si="19"/>
        <v>4</v>
      </c>
      <c r="G1228" s="116">
        <v>0</v>
      </c>
      <c r="H1228" s="114"/>
      <c r="I1228" s="80" t="s">
        <v>677</v>
      </c>
      <c r="J1228" s="114"/>
      <c r="K1228" s="80">
        <v>1.92</v>
      </c>
      <c r="L1228" s="170">
        <v>0</v>
      </c>
      <c r="M1228" s="153">
        <v>500</v>
      </c>
    </row>
    <row r="1229" spans="1:13" ht="15" customHeight="1">
      <c r="A1229" s="76" t="s">
        <v>1892</v>
      </c>
      <c r="B1229" s="118" t="s">
        <v>327</v>
      </c>
      <c r="C1229" s="112"/>
      <c r="D1229" s="157">
        <v>0.85750000000000004</v>
      </c>
      <c r="E1229" s="155">
        <v>3.57</v>
      </c>
      <c r="F1229" s="148">
        <f t="shared" si="19"/>
        <v>4</v>
      </c>
      <c r="G1229" s="116">
        <v>0</v>
      </c>
      <c r="H1229" s="114"/>
      <c r="I1229" s="80" t="s">
        <v>677</v>
      </c>
      <c r="J1229" s="114"/>
      <c r="K1229" s="80">
        <v>1.92</v>
      </c>
      <c r="L1229" s="170">
        <v>0</v>
      </c>
      <c r="M1229" s="153">
        <v>500</v>
      </c>
    </row>
    <row r="1230" spans="1:13" ht="15" customHeight="1">
      <c r="A1230" s="76" t="s">
        <v>1893</v>
      </c>
      <c r="B1230" s="118" t="s">
        <v>327</v>
      </c>
      <c r="C1230" s="112"/>
      <c r="D1230" s="157">
        <v>2.2031000000000001</v>
      </c>
      <c r="E1230" s="155">
        <v>7.16</v>
      </c>
      <c r="F1230" s="148">
        <f t="shared" si="19"/>
        <v>7</v>
      </c>
      <c r="G1230" s="116">
        <v>0</v>
      </c>
      <c r="H1230" s="114"/>
      <c r="I1230" s="80" t="s">
        <v>677</v>
      </c>
      <c r="J1230" s="114"/>
      <c r="K1230" s="80">
        <v>1.92</v>
      </c>
      <c r="L1230" s="170">
        <v>0</v>
      </c>
      <c r="M1230" s="153">
        <v>500</v>
      </c>
    </row>
    <row r="1231" spans="1:13" s="74" customFormat="1" ht="15" customHeight="1">
      <c r="A1231" s="76" t="s">
        <v>1894</v>
      </c>
      <c r="B1231" s="118" t="s">
        <v>328</v>
      </c>
      <c r="C1231" s="112"/>
      <c r="D1231" s="157">
        <v>0.47389999999999999</v>
      </c>
      <c r="E1231" s="155">
        <v>2.57</v>
      </c>
      <c r="F1231" s="148">
        <f t="shared" si="19"/>
        <v>3</v>
      </c>
      <c r="G1231" s="116">
        <v>0</v>
      </c>
      <c r="H1231" s="114"/>
      <c r="I1231" s="80" t="s">
        <v>677</v>
      </c>
      <c r="J1231" s="114"/>
      <c r="K1231" s="80">
        <v>1.92</v>
      </c>
      <c r="L1231" s="170">
        <v>0</v>
      </c>
      <c r="M1231" s="153">
        <v>500</v>
      </c>
    </row>
    <row r="1232" spans="1:13" ht="15" customHeight="1">
      <c r="A1232" s="76" t="s">
        <v>1895</v>
      </c>
      <c r="B1232" s="118" t="s">
        <v>328</v>
      </c>
      <c r="C1232" s="112"/>
      <c r="D1232" s="157">
        <v>0.63560000000000005</v>
      </c>
      <c r="E1232" s="155">
        <v>3.12</v>
      </c>
      <c r="F1232" s="148">
        <f t="shared" si="19"/>
        <v>3</v>
      </c>
      <c r="G1232" s="116">
        <v>0</v>
      </c>
      <c r="H1232" s="114"/>
      <c r="I1232" s="80" t="s">
        <v>677</v>
      </c>
      <c r="J1232" s="114"/>
      <c r="K1232" s="80">
        <v>1.92</v>
      </c>
      <c r="L1232" s="170">
        <v>0</v>
      </c>
      <c r="M1232" s="153">
        <v>500</v>
      </c>
    </row>
    <row r="1233" spans="1:13" ht="15" customHeight="1">
      <c r="A1233" s="76" t="s">
        <v>1896</v>
      </c>
      <c r="B1233" s="118" t="s">
        <v>328</v>
      </c>
      <c r="C1233" s="112"/>
      <c r="D1233" s="157">
        <v>1.0923</v>
      </c>
      <c r="E1233" s="155">
        <v>4.0199999999999996</v>
      </c>
      <c r="F1233" s="148">
        <f t="shared" si="19"/>
        <v>4</v>
      </c>
      <c r="G1233" s="116">
        <v>0</v>
      </c>
      <c r="H1233" s="114"/>
      <c r="I1233" s="80" t="s">
        <v>677</v>
      </c>
      <c r="J1233" s="114"/>
      <c r="K1233" s="80">
        <v>1.92</v>
      </c>
      <c r="L1233" s="170">
        <v>0</v>
      </c>
      <c r="M1233" s="153">
        <v>500</v>
      </c>
    </row>
    <row r="1234" spans="1:13" ht="15" customHeight="1">
      <c r="A1234" s="76" t="s">
        <v>1897</v>
      </c>
      <c r="B1234" s="118" t="s">
        <v>328</v>
      </c>
      <c r="C1234" s="112"/>
      <c r="D1234" s="157">
        <v>3.9912999999999998</v>
      </c>
      <c r="E1234" s="155">
        <v>11.66</v>
      </c>
      <c r="F1234" s="148">
        <f t="shared" si="19"/>
        <v>12</v>
      </c>
      <c r="G1234" s="116">
        <v>0</v>
      </c>
      <c r="H1234" s="114"/>
      <c r="I1234" s="80" t="s">
        <v>677</v>
      </c>
      <c r="J1234" s="114"/>
      <c r="K1234" s="80">
        <v>1.92</v>
      </c>
      <c r="L1234" s="170">
        <v>0</v>
      </c>
      <c r="M1234" s="153">
        <v>500</v>
      </c>
    </row>
    <row r="1235" spans="1:13" s="74" customFormat="1" ht="15" customHeight="1">
      <c r="A1235" s="76" t="s">
        <v>1898</v>
      </c>
      <c r="B1235" s="118" t="s">
        <v>329</v>
      </c>
      <c r="C1235" s="112"/>
      <c r="D1235" s="157">
        <v>0.50870000000000004</v>
      </c>
      <c r="E1235" s="155">
        <v>3.55</v>
      </c>
      <c r="F1235" s="148">
        <f t="shared" si="19"/>
        <v>4</v>
      </c>
      <c r="G1235" s="116">
        <v>0</v>
      </c>
      <c r="H1235" s="114"/>
      <c r="I1235" s="80" t="s">
        <v>677</v>
      </c>
      <c r="J1235" s="114"/>
      <c r="K1235" s="80">
        <v>1.92</v>
      </c>
      <c r="L1235" s="170">
        <v>0</v>
      </c>
      <c r="M1235" s="153">
        <v>500</v>
      </c>
    </row>
    <row r="1236" spans="1:13" ht="15" customHeight="1">
      <c r="A1236" s="76" t="s">
        <v>1899</v>
      </c>
      <c r="B1236" s="118" t="s">
        <v>329</v>
      </c>
      <c r="C1236" s="112"/>
      <c r="D1236" s="157">
        <v>0.59370000000000001</v>
      </c>
      <c r="E1236" s="155">
        <v>3.55</v>
      </c>
      <c r="F1236" s="148">
        <f t="shared" si="19"/>
        <v>4</v>
      </c>
      <c r="G1236" s="116">
        <v>0</v>
      </c>
      <c r="H1236" s="114"/>
      <c r="I1236" s="80" t="s">
        <v>677</v>
      </c>
      <c r="J1236" s="114"/>
      <c r="K1236" s="80">
        <v>1.92</v>
      </c>
      <c r="L1236" s="170">
        <v>0</v>
      </c>
      <c r="M1236" s="153">
        <v>500</v>
      </c>
    </row>
    <row r="1237" spans="1:13" ht="15" customHeight="1">
      <c r="A1237" s="76" t="s">
        <v>1900</v>
      </c>
      <c r="B1237" s="118" t="s">
        <v>329</v>
      </c>
      <c r="C1237" s="112"/>
      <c r="D1237" s="157">
        <v>0.73089999999999999</v>
      </c>
      <c r="E1237" s="155">
        <v>3.55</v>
      </c>
      <c r="F1237" s="148">
        <f t="shared" si="19"/>
        <v>4</v>
      </c>
      <c r="G1237" s="116">
        <v>0</v>
      </c>
      <c r="H1237" s="114"/>
      <c r="I1237" s="80" t="s">
        <v>677</v>
      </c>
      <c r="J1237" s="114"/>
      <c r="K1237" s="80">
        <v>1.92</v>
      </c>
      <c r="L1237" s="170">
        <v>0</v>
      </c>
      <c r="M1237" s="153">
        <v>500</v>
      </c>
    </row>
    <row r="1238" spans="1:13" ht="15" customHeight="1">
      <c r="A1238" s="76" t="s">
        <v>1901</v>
      </c>
      <c r="B1238" s="118" t="s">
        <v>329</v>
      </c>
      <c r="C1238" s="112"/>
      <c r="D1238" s="157">
        <v>1.8728</v>
      </c>
      <c r="E1238" s="155">
        <v>6.31</v>
      </c>
      <c r="F1238" s="148">
        <f t="shared" si="19"/>
        <v>6</v>
      </c>
      <c r="G1238" s="116">
        <v>0</v>
      </c>
      <c r="H1238" s="114"/>
      <c r="I1238" s="80" t="s">
        <v>677</v>
      </c>
      <c r="J1238" s="114"/>
      <c r="K1238" s="80">
        <v>1.92</v>
      </c>
      <c r="L1238" s="170">
        <v>0</v>
      </c>
      <c r="M1238" s="153">
        <v>500</v>
      </c>
    </row>
    <row r="1239" spans="1:13" s="74" customFormat="1" ht="15" customHeight="1">
      <c r="A1239" s="76" t="s">
        <v>1902</v>
      </c>
      <c r="B1239" s="118" t="s">
        <v>330</v>
      </c>
      <c r="C1239" s="112"/>
      <c r="D1239" s="157">
        <v>1.8494999999999999</v>
      </c>
      <c r="E1239" s="155">
        <v>2.92</v>
      </c>
      <c r="F1239" s="148">
        <f t="shared" ref="F1239:F1302" si="20">IF(I1239="Mental Health and Substance Abuse",ROUND(E1239,0),0)</f>
        <v>0</v>
      </c>
      <c r="G1239" s="116">
        <v>44252.959999999999</v>
      </c>
      <c r="H1239" s="114"/>
      <c r="I1239" s="80" t="s">
        <v>652</v>
      </c>
      <c r="J1239" s="114"/>
      <c r="K1239" s="162">
        <v>1</v>
      </c>
      <c r="L1239" s="150">
        <v>0.8</v>
      </c>
      <c r="M1239" s="80" t="s">
        <v>2050</v>
      </c>
    </row>
    <row r="1240" spans="1:13" ht="15" customHeight="1">
      <c r="A1240" s="76" t="s">
        <v>1903</v>
      </c>
      <c r="B1240" s="118" t="s">
        <v>330</v>
      </c>
      <c r="C1240" s="112"/>
      <c r="D1240" s="157">
        <v>2.379</v>
      </c>
      <c r="E1240" s="155">
        <v>4.08</v>
      </c>
      <c r="F1240" s="148">
        <f t="shared" si="20"/>
        <v>0</v>
      </c>
      <c r="G1240" s="116">
        <v>81520.36</v>
      </c>
      <c r="H1240" s="114"/>
      <c r="I1240" s="80" t="s">
        <v>652</v>
      </c>
      <c r="J1240" s="114"/>
      <c r="K1240" s="162">
        <v>1</v>
      </c>
      <c r="L1240" s="150">
        <v>0.8</v>
      </c>
      <c r="M1240" s="80" t="s">
        <v>2050</v>
      </c>
    </row>
    <row r="1241" spans="1:13" ht="15" customHeight="1">
      <c r="A1241" s="76" t="s">
        <v>1904</v>
      </c>
      <c r="B1241" s="118" t="s">
        <v>330</v>
      </c>
      <c r="C1241" s="112"/>
      <c r="D1241" s="157">
        <v>3.4828000000000001</v>
      </c>
      <c r="E1241" s="155">
        <v>6.36</v>
      </c>
      <c r="F1241" s="148">
        <f t="shared" si="20"/>
        <v>0</v>
      </c>
      <c r="G1241" s="116">
        <v>81520.36</v>
      </c>
      <c r="H1241" s="114"/>
      <c r="I1241" s="80" t="s">
        <v>652</v>
      </c>
      <c r="J1241" s="114"/>
      <c r="K1241" s="162">
        <v>1</v>
      </c>
      <c r="L1241" s="150">
        <v>0.8</v>
      </c>
      <c r="M1241" s="80" t="s">
        <v>2050</v>
      </c>
    </row>
    <row r="1242" spans="1:13" ht="15" customHeight="1">
      <c r="A1242" s="76" t="s">
        <v>1905</v>
      </c>
      <c r="B1242" s="118" t="s">
        <v>330</v>
      </c>
      <c r="C1242" s="112"/>
      <c r="D1242" s="157">
        <v>7.3160999999999996</v>
      </c>
      <c r="E1242" s="155">
        <v>9.92</v>
      </c>
      <c r="F1242" s="148">
        <f t="shared" si="20"/>
        <v>0</v>
      </c>
      <c r="G1242" s="116">
        <v>199528.81</v>
      </c>
      <c r="H1242" s="114"/>
      <c r="I1242" s="80" t="s">
        <v>652</v>
      </c>
      <c r="J1242" s="114"/>
      <c r="K1242" s="162">
        <v>1</v>
      </c>
      <c r="L1242" s="150">
        <v>0.8</v>
      </c>
      <c r="M1242" s="80" t="s">
        <v>2050</v>
      </c>
    </row>
    <row r="1243" spans="1:13" s="74" customFormat="1" ht="15" customHeight="1">
      <c r="A1243" s="76" t="s">
        <v>1906</v>
      </c>
      <c r="B1243" s="118" t="s">
        <v>331</v>
      </c>
      <c r="C1243" s="112"/>
      <c r="D1243" s="157">
        <v>1.4136</v>
      </c>
      <c r="E1243" s="155">
        <v>2.79</v>
      </c>
      <c r="F1243" s="148">
        <f t="shared" si="20"/>
        <v>0</v>
      </c>
      <c r="G1243" s="116">
        <v>34637.769999999997</v>
      </c>
      <c r="H1243" s="114"/>
      <c r="I1243" s="80" t="s">
        <v>652</v>
      </c>
      <c r="J1243" s="114"/>
      <c r="K1243" s="162">
        <v>1</v>
      </c>
      <c r="L1243" s="150">
        <v>0.8</v>
      </c>
      <c r="M1243" s="80" t="s">
        <v>2050</v>
      </c>
    </row>
    <row r="1244" spans="1:13" ht="15" customHeight="1">
      <c r="A1244" s="76" t="s">
        <v>1907</v>
      </c>
      <c r="B1244" s="118" t="s">
        <v>331</v>
      </c>
      <c r="C1244" s="112"/>
      <c r="D1244" s="157">
        <v>1.8301000000000001</v>
      </c>
      <c r="E1244" s="155">
        <v>3.58</v>
      </c>
      <c r="F1244" s="148">
        <f t="shared" si="20"/>
        <v>0</v>
      </c>
      <c r="G1244" s="116">
        <v>47911.99</v>
      </c>
      <c r="H1244" s="114"/>
      <c r="I1244" s="80" t="s">
        <v>652</v>
      </c>
      <c r="J1244" s="114"/>
      <c r="K1244" s="162">
        <v>1</v>
      </c>
      <c r="L1244" s="150">
        <v>0.8</v>
      </c>
      <c r="M1244" s="80" t="s">
        <v>2050</v>
      </c>
    </row>
    <row r="1245" spans="1:13" ht="15" customHeight="1">
      <c r="A1245" s="76" t="s">
        <v>1908</v>
      </c>
      <c r="B1245" s="118" t="s">
        <v>331</v>
      </c>
      <c r="C1245" s="112"/>
      <c r="D1245" s="157">
        <v>2.5581</v>
      </c>
      <c r="E1245" s="155">
        <v>4.93</v>
      </c>
      <c r="F1245" s="148">
        <f t="shared" si="20"/>
        <v>0</v>
      </c>
      <c r="G1245" s="116">
        <v>59960.06</v>
      </c>
      <c r="H1245" s="114"/>
      <c r="I1245" s="80" t="s">
        <v>652</v>
      </c>
      <c r="J1245" s="114"/>
      <c r="K1245" s="162">
        <v>1</v>
      </c>
      <c r="L1245" s="150">
        <v>0.8</v>
      </c>
      <c r="M1245" s="80" t="s">
        <v>2050</v>
      </c>
    </row>
    <row r="1246" spans="1:13" ht="15" customHeight="1">
      <c r="A1246" s="76" t="s">
        <v>1909</v>
      </c>
      <c r="B1246" s="118" t="s">
        <v>331</v>
      </c>
      <c r="C1246" s="112"/>
      <c r="D1246" s="157">
        <v>5.6356999999999999</v>
      </c>
      <c r="E1246" s="155">
        <v>12</v>
      </c>
      <c r="F1246" s="148">
        <f t="shared" si="20"/>
        <v>0</v>
      </c>
      <c r="G1246" s="116">
        <v>87037.84</v>
      </c>
      <c r="H1246" s="114"/>
      <c r="I1246" s="80" t="s">
        <v>652</v>
      </c>
      <c r="J1246" s="114"/>
      <c r="K1246" s="162">
        <v>1</v>
      </c>
      <c r="L1246" s="150">
        <v>0.8</v>
      </c>
      <c r="M1246" s="80" t="s">
        <v>2050</v>
      </c>
    </row>
    <row r="1247" spans="1:13" s="74" customFormat="1" ht="15" customHeight="1">
      <c r="A1247" s="76" t="s">
        <v>1910</v>
      </c>
      <c r="B1247" s="118" t="s">
        <v>332</v>
      </c>
      <c r="C1247" s="112"/>
      <c r="D1247" s="157">
        <v>1.1034999999999999</v>
      </c>
      <c r="E1247" s="155">
        <v>2.2400000000000002</v>
      </c>
      <c r="F1247" s="148">
        <f t="shared" si="20"/>
        <v>0</v>
      </c>
      <c r="G1247" s="116">
        <v>30000</v>
      </c>
      <c r="H1247" s="114"/>
      <c r="I1247" s="80" t="s">
        <v>652</v>
      </c>
      <c r="J1247" s="114"/>
      <c r="K1247" s="162">
        <v>1</v>
      </c>
      <c r="L1247" s="150">
        <v>0.8</v>
      </c>
      <c r="M1247" s="80" t="s">
        <v>2050</v>
      </c>
    </row>
    <row r="1248" spans="1:13" ht="15" customHeight="1">
      <c r="A1248" s="76" t="s">
        <v>1911</v>
      </c>
      <c r="B1248" s="118" t="s">
        <v>332</v>
      </c>
      <c r="C1248" s="112"/>
      <c r="D1248" s="157">
        <v>1.4271</v>
      </c>
      <c r="E1248" s="155">
        <v>3.4</v>
      </c>
      <c r="F1248" s="148">
        <f t="shared" si="20"/>
        <v>0</v>
      </c>
      <c r="G1248" s="116">
        <v>32930.68</v>
      </c>
      <c r="H1248" s="114"/>
      <c r="I1248" s="80" t="s">
        <v>652</v>
      </c>
      <c r="J1248" s="114"/>
      <c r="K1248" s="162">
        <v>1</v>
      </c>
      <c r="L1248" s="150">
        <v>0.8</v>
      </c>
      <c r="M1248" s="80" t="s">
        <v>2050</v>
      </c>
    </row>
    <row r="1249" spans="1:13" ht="15" customHeight="1">
      <c r="A1249" s="76" t="s">
        <v>1912</v>
      </c>
      <c r="B1249" s="118" t="s">
        <v>332</v>
      </c>
      <c r="C1249" s="112"/>
      <c r="D1249" s="157">
        <v>2.4390999999999998</v>
      </c>
      <c r="E1249" s="155">
        <v>5.28</v>
      </c>
      <c r="F1249" s="148">
        <f t="shared" si="20"/>
        <v>0</v>
      </c>
      <c r="G1249" s="116">
        <v>79975.86</v>
      </c>
      <c r="H1249" s="114"/>
      <c r="I1249" s="80" t="s">
        <v>652</v>
      </c>
      <c r="J1249" s="114"/>
      <c r="K1249" s="162">
        <v>1</v>
      </c>
      <c r="L1249" s="150">
        <v>0.8</v>
      </c>
      <c r="M1249" s="80" t="s">
        <v>2050</v>
      </c>
    </row>
    <row r="1250" spans="1:13" ht="15" customHeight="1">
      <c r="A1250" s="76" t="s">
        <v>1913</v>
      </c>
      <c r="B1250" s="118" t="s">
        <v>332</v>
      </c>
      <c r="C1250" s="112"/>
      <c r="D1250" s="157">
        <v>4.0999999999999996</v>
      </c>
      <c r="E1250" s="155">
        <v>9.9499999999999993</v>
      </c>
      <c r="F1250" s="148">
        <f t="shared" si="20"/>
        <v>0</v>
      </c>
      <c r="G1250" s="116">
        <v>91213.94</v>
      </c>
      <c r="H1250" s="114"/>
      <c r="I1250" s="80" t="s">
        <v>652</v>
      </c>
      <c r="J1250" s="114"/>
      <c r="K1250" s="162">
        <v>1</v>
      </c>
      <c r="L1250" s="150">
        <v>0.8</v>
      </c>
      <c r="M1250" s="80" t="s">
        <v>2050</v>
      </c>
    </row>
    <row r="1251" spans="1:13" s="74" customFormat="1" ht="15" customHeight="1">
      <c r="A1251" s="76" t="s">
        <v>1914</v>
      </c>
      <c r="B1251" s="118" t="s">
        <v>136</v>
      </c>
      <c r="C1251" s="112"/>
      <c r="D1251" s="157">
        <v>0.61319999999999997</v>
      </c>
      <c r="E1251" s="155">
        <v>1.78</v>
      </c>
      <c r="F1251" s="148">
        <f t="shared" si="20"/>
        <v>0</v>
      </c>
      <c r="G1251" s="116">
        <v>30000</v>
      </c>
      <c r="H1251" s="114"/>
      <c r="I1251" s="80" t="s">
        <v>2111</v>
      </c>
      <c r="J1251" s="114"/>
      <c r="K1251" s="80">
        <v>1.31</v>
      </c>
      <c r="L1251" s="150">
        <v>0.8</v>
      </c>
      <c r="M1251" s="80" t="s">
        <v>2050</v>
      </c>
    </row>
    <row r="1252" spans="1:13" ht="15" customHeight="1">
      <c r="A1252" s="76" t="s">
        <v>1915</v>
      </c>
      <c r="B1252" s="118" t="s">
        <v>136</v>
      </c>
      <c r="C1252" s="112"/>
      <c r="D1252" s="157">
        <v>0.85089999999999999</v>
      </c>
      <c r="E1252" s="155">
        <v>2.31</v>
      </c>
      <c r="F1252" s="148">
        <f t="shared" si="20"/>
        <v>0</v>
      </c>
      <c r="G1252" s="116">
        <v>30000</v>
      </c>
      <c r="H1252" s="114"/>
      <c r="I1252" s="80" t="s">
        <v>2111</v>
      </c>
      <c r="J1252" s="114"/>
      <c r="K1252" s="80">
        <v>1.31</v>
      </c>
      <c r="L1252" s="150">
        <v>0.8</v>
      </c>
      <c r="M1252" s="80" t="s">
        <v>2050</v>
      </c>
    </row>
    <row r="1253" spans="1:13" ht="15" customHeight="1">
      <c r="A1253" s="76" t="s">
        <v>1916</v>
      </c>
      <c r="B1253" s="118" t="s">
        <v>136</v>
      </c>
      <c r="C1253" s="112"/>
      <c r="D1253" s="157">
        <v>1.3102</v>
      </c>
      <c r="E1253" s="155">
        <v>3.24</v>
      </c>
      <c r="F1253" s="148">
        <f t="shared" si="20"/>
        <v>0</v>
      </c>
      <c r="G1253" s="116">
        <v>32419.43</v>
      </c>
      <c r="H1253" s="114"/>
      <c r="I1253" s="80" t="s">
        <v>2111</v>
      </c>
      <c r="J1253" s="114"/>
      <c r="K1253" s="80">
        <v>1.31</v>
      </c>
      <c r="L1253" s="150">
        <v>0.8</v>
      </c>
      <c r="M1253" s="80" t="s">
        <v>2050</v>
      </c>
    </row>
    <row r="1254" spans="1:13" ht="15" customHeight="1">
      <c r="A1254" s="76" t="s">
        <v>1917</v>
      </c>
      <c r="B1254" s="118" t="s">
        <v>136</v>
      </c>
      <c r="C1254" s="112"/>
      <c r="D1254" s="157">
        <v>2.4180999999999999</v>
      </c>
      <c r="E1254" s="155">
        <v>6.2</v>
      </c>
      <c r="F1254" s="148">
        <f t="shared" si="20"/>
        <v>0</v>
      </c>
      <c r="G1254" s="116">
        <v>53987.71</v>
      </c>
      <c r="H1254" s="114"/>
      <c r="I1254" s="80" t="s">
        <v>2111</v>
      </c>
      <c r="J1254" s="114"/>
      <c r="K1254" s="80">
        <v>1.31</v>
      </c>
      <c r="L1254" s="150">
        <v>0.8</v>
      </c>
      <c r="M1254" s="80" t="s">
        <v>2050</v>
      </c>
    </row>
    <row r="1255" spans="1:13" s="74" customFormat="1" ht="15" customHeight="1">
      <c r="A1255" s="76" t="s">
        <v>1918</v>
      </c>
      <c r="B1255" s="118" t="s">
        <v>137</v>
      </c>
      <c r="C1255" s="112"/>
      <c r="D1255" s="157">
        <v>0.39350000000000002</v>
      </c>
      <c r="E1255" s="155">
        <v>1.4</v>
      </c>
      <c r="F1255" s="148">
        <f t="shared" si="20"/>
        <v>0</v>
      </c>
      <c r="G1255" s="116">
        <v>30000</v>
      </c>
      <c r="H1255" s="114"/>
      <c r="I1255" s="80" t="s">
        <v>2111</v>
      </c>
      <c r="J1255" s="114"/>
      <c r="K1255" s="80">
        <v>1.31</v>
      </c>
      <c r="L1255" s="150">
        <v>0.8</v>
      </c>
      <c r="M1255" s="80" t="s">
        <v>2050</v>
      </c>
    </row>
    <row r="1256" spans="1:13" ht="15" customHeight="1">
      <c r="A1256" s="76" t="s">
        <v>1919</v>
      </c>
      <c r="B1256" s="77" t="s">
        <v>137</v>
      </c>
      <c r="D1256" s="159">
        <v>0.66779999999999995</v>
      </c>
      <c r="E1256" s="155">
        <v>1.79</v>
      </c>
      <c r="F1256" s="148">
        <f t="shared" si="20"/>
        <v>0</v>
      </c>
      <c r="G1256" s="116">
        <v>30000</v>
      </c>
      <c r="H1256" s="75"/>
      <c r="I1256" s="79" t="s">
        <v>2111</v>
      </c>
      <c r="J1256" s="75"/>
      <c r="K1256" s="79">
        <v>1.31</v>
      </c>
      <c r="L1256" s="152">
        <v>0.8</v>
      </c>
      <c r="M1256" s="79" t="s">
        <v>2050</v>
      </c>
    </row>
    <row r="1257" spans="1:13" ht="15" customHeight="1">
      <c r="A1257" s="76" t="s">
        <v>1920</v>
      </c>
      <c r="B1257" s="77" t="s">
        <v>137</v>
      </c>
      <c r="D1257" s="159">
        <v>1.3314999999999999</v>
      </c>
      <c r="E1257" s="155">
        <v>3.21</v>
      </c>
      <c r="F1257" s="148">
        <f t="shared" si="20"/>
        <v>0</v>
      </c>
      <c r="G1257" s="116">
        <v>64909.93</v>
      </c>
      <c r="H1257" s="75"/>
      <c r="I1257" s="79" t="s">
        <v>2111</v>
      </c>
      <c r="J1257" s="75"/>
      <c r="K1257" s="79">
        <v>1.31</v>
      </c>
      <c r="L1257" s="152">
        <v>0.8</v>
      </c>
      <c r="M1257" s="79" t="s">
        <v>2050</v>
      </c>
    </row>
    <row r="1258" spans="1:13" ht="15" customHeight="1">
      <c r="A1258" s="76" t="s">
        <v>1921</v>
      </c>
      <c r="B1258" s="77" t="s">
        <v>137</v>
      </c>
      <c r="D1258" s="159">
        <v>2.4657</v>
      </c>
      <c r="E1258" s="155">
        <v>5.53</v>
      </c>
      <c r="F1258" s="148">
        <f t="shared" si="20"/>
        <v>0</v>
      </c>
      <c r="G1258" s="116">
        <v>64909.93</v>
      </c>
      <c r="H1258" s="75"/>
      <c r="I1258" s="79" t="s">
        <v>2111</v>
      </c>
      <c r="J1258" s="75"/>
      <c r="K1258" s="79">
        <v>1.31</v>
      </c>
      <c r="L1258" s="152">
        <v>0.8</v>
      </c>
      <c r="M1258" s="79" t="s">
        <v>2050</v>
      </c>
    </row>
    <row r="1259" spans="1:13" s="74" customFormat="1" ht="15" customHeight="1">
      <c r="A1259" s="76" t="s">
        <v>1922</v>
      </c>
      <c r="B1259" s="118" t="s">
        <v>138</v>
      </c>
      <c r="C1259" s="112"/>
      <c r="D1259" s="157">
        <v>0.35139999999999999</v>
      </c>
      <c r="E1259" s="155">
        <v>1.39</v>
      </c>
      <c r="F1259" s="148">
        <f t="shared" si="20"/>
        <v>0</v>
      </c>
      <c r="G1259" s="116">
        <v>30000</v>
      </c>
      <c r="H1259" s="114"/>
      <c r="I1259" s="80" t="s">
        <v>2111</v>
      </c>
      <c r="J1259" s="114"/>
      <c r="K1259" s="80">
        <v>1.31</v>
      </c>
      <c r="L1259" s="150">
        <v>0.8</v>
      </c>
      <c r="M1259" s="80" t="s">
        <v>2050</v>
      </c>
    </row>
    <row r="1260" spans="1:13" ht="15" customHeight="1">
      <c r="A1260" s="76" t="s">
        <v>1923</v>
      </c>
      <c r="B1260" s="118" t="s">
        <v>138</v>
      </c>
      <c r="C1260" s="112"/>
      <c r="D1260" s="157">
        <v>0.48980000000000001</v>
      </c>
      <c r="E1260" s="155">
        <v>1.83</v>
      </c>
      <c r="F1260" s="148">
        <f t="shared" si="20"/>
        <v>0</v>
      </c>
      <c r="G1260" s="116">
        <v>30000</v>
      </c>
      <c r="H1260" s="114"/>
      <c r="I1260" s="80" t="s">
        <v>2111</v>
      </c>
      <c r="J1260" s="114"/>
      <c r="K1260" s="80">
        <v>1.31</v>
      </c>
      <c r="L1260" s="150">
        <v>0.8</v>
      </c>
      <c r="M1260" s="80" t="s">
        <v>2050</v>
      </c>
    </row>
    <row r="1261" spans="1:13" ht="15" customHeight="1">
      <c r="A1261" s="76" t="s">
        <v>1924</v>
      </c>
      <c r="B1261" s="118" t="s">
        <v>138</v>
      </c>
      <c r="C1261" s="112"/>
      <c r="D1261" s="157">
        <v>0.86970000000000003</v>
      </c>
      <c r="E1261" s="155">
        <v>2.7</v>
      </c>
      <c r="F1261" s="148">
        <f t="shared" si="20"/>
        <v>0</v>
      </c>
      <c r="G1261" s="116">
        <v>30000</v>
      </c>
      <c r="H1261" s="114"/>
      <c r="I1261" s="80" t="s">
        <v>2111</v>
      </c>
      <c r="J1261" s="114"/>
      <c r="K1261" s="80">
        <v>1.31</v>
      </c>
      <c r="L1261" s="150">
        <v>0.8</v>
      </c>
      <c r="M1261" s="80" t="s">
        <v>2050</v>
      </c>
    </row>
    <row r="1262" spans="1:13" ht="15" customHeight="1">
      <c r="A1262" s="76" t="s">
        <v>1925</v>
      </c>
      <c r="B1262" s="118" t="s">
        <v>138</v>
      </c>
      <c r="C1262" s="112"/>
      <c r="D1262" s="157">
        <v>1.8859999999999999</v>
      </c>
      <c r="E1262" s="155">
        <v>4.25</v>
      </c>
      <c r="F1262" s="148">
        <f t="shared" si="20"/>
        <v>0</v>
      </c>
      <c r="G1262" s="116">
        <v>71022.850000000006</v>
      </c>
      <c r="H1262" s="114"/>
      <c r="I1262" s="80" t="s">
        <v>2111</v>
      </c>
      <c r="J1262" s="114"/>
      <c r="K1262" s="80">
        <v>1.31</v>
      </c>
      <c r="L1262" s="150">
        <v>0.8</v>
      </c>
      <c r="M1262" s="80" t="s">
        <v>2050</v>
      </c>
    </row>
    <row r="1263" spans="1:13" s="74" customFormat="1" ht="15" customHeight="1">
      <c r="A1263" s="76" t="s">
        <v>1926</v>
      </c>
      <c r="B1263" s="118" t="s">
        <v>139</v>
      </c>
      <c r="C1263" s="112"/>
      <c r="D1263" s="157">
        <v>0.55630000000000002</v>
      </c>
      <c r="E1263" s="155">
        <v>2.0099999999999998</v>
      </c>
      <c r="F1263" s="148">
        <f t="shared" si="20"/>
        <v>0</v>
      </c>
      <c r="G1263" s="116">
        <v>30000</v>
      </c>
      <c r="H1263" s="114"/>
      <c r="I1263" s="80" t="s">
        <v>2111</v>
      </c>
      <c r="J1263" s="114"/>
      <c r="K1263" s="80">
        <v>1.31</v>
      </c>
      <c r="L1263" s="150">
        <v>0.8</v>
      </c>
      <c r="M1263" s="80" t="s">
        <v>2050</v>
      </c>
    </row>
    <row r="1264" spans="1:13" ht="15" customHeight="1">
      <c r="A1264" s="76" t="s">
        <v>1927</v>
      </c>
      <c r="B1264" s="118" t="s">
        <v>139</v>
      </c>
      <c r="C1264" s="112"/>
      <c r="D1264" s="157">
        <v>0.71260000000000001</v>
      </c>
      <c r="E1264" s="155">
        <v>2.36</v>
      </c>
      <c r="F1264" s="148">
        <f t="shared" si="20"/>
        <v>0</v>
      </c>
      <c r="G1264" s="116">
        <v>30000</v>
      </c>
      <c r="H1264" s="114"/>
      <c r="I1264" s="80" t="s">
        <v>2111</v>
      </c>
      <c r="J1264" s="114"/>
      <c r="K1264" s="80">
        <v>1.31</v>
      </c>
      <c r="L1264" s="150">
        <v>0.8</v>
      </c>
      <c r="M1264" s="80" t="s">
        <v>2050</v>
      </c>
    </row>
    <row r="1265" spans="1:13" ht="15" customHeight="1">
      <c r="A1265" s="76" t="s">
        <v>1928</v>
      </c>
      <c r="B1265" s="118" t="s">
        <v>139</v>
      </c>
      <c r="C1265" s="112"/>
      <c r="D1265" s="157">
        <v>1.6671</v>
      </c>
      <c r="E1265" s="155">
        <v>5.21</v>
      </c>
      <c r="F1265" s="148">
        <f t="shared" si="20"/>
        <v>0</v>
      </c>
      <c r="G1265" s="116">
        <v>50601.26</v>
      </c>
      <c r="H1265" s="114"/>
      <c r="I1265" s="80" t="s">
        <v>2111</v>
      </c>
      <c r="J1265" s="114"/>
      <c r="K1265" s="80">
        <v>1.31</v>
      </c>
      <c r="L1265" s="150">
        <v>0.8</v>
      </c>
      <c r="M1265" s="80" t="s">
        <v>2050</v>
      </c>
    </row>
    <row r="1266" spans="1:13" ht="15" customHeight="1">
      <c r="A1266" s="76" t="s">
        <v>1929</v>
      </c>
      <c r="B1266" s="118" t="s">
        <v>139</v>
      </c>
      <c r="C1266" s="112"/>
      <c r="D1266" s="157">
        <v>2.2414000000000001</v>
      </c>
      <c r="E1266" s="155">
        <v>5.37</v>
      </c>
      <c r="F1266" s="148">
        <f t="shared" si="20"/>
        <v>0</v>
      </c>
      <c r="G1266" s="116">
        <v>69447</v>
      </c>
      <c r="H1266" s="114"/>
      <c r="I1266" s="80" t="s">
        <v>2111</v>
      </c>
      <c r="J1266" s="114"/>
      <c r="K1266" s="80">
        <v>1.31</v>
      </c>
      <c r="L1266" s="150">
        <v>0.8</v>
      </c>
      <c r="M1266" s="80" t="s">
        <v>2050</v>
      </c>
    </row>
    <row r="1267" spans="1:13" s="74" customFormat="1" ht="15" customHeight="1">
      <c r="A1267" s="76" t="s">
        <v>1930</v>
      </c>
      <c r="B1267" s="118" t="s">
        <v>333</v>
      </c>
      <c r="C1267" s="112"/>
      <c r="D1267" s="157">
        <v>0.63549999999999995</v>
      </c>
      <c r="E1267" s="155">
        <v>1.75</v>
      </c>
      <c r="F1267" s="148">
        <f t="shared" si="20"/>
        <v>0</v>
      </c>
      <c r="G1267" s="116">
        <v>30000</v>
      </c>
      <c r="H1267" s="114"/>
      <c r="I1267" s="80" t="s">
        <v>2111</v>
      </c>
      <c r="J1267" s="114"/>
      <c r="K1267" s="80">
        <v>1.31</v>
      </c>
      <c r="L1267" s="150">
        <v>0.8</v>
      </c>
      <c r="M1267" s="80" t="s">
        <v>2050</v>
      </c>
    </row>
    <row r="1268" spans="1:13" ht="15" customHeight="1">
      <c r="A1268" s="76" t="s">
        <v>1931</v>
      </c>
      <c r="B1268" s="118" t="s">
        <v>333</v>
      </c>
      <c r="C1268" s="112"/>
      <c r="D1268" s="157">
        <v>0.73209999999999997</v>
      </c>
      <c r="E1268" s="155">
        <v>2.64</v>
      </c>
      <c r="F1268" s="148">
        <f t="shared" si="20"/>
        <v>0</v>
      </c>
      <c r="G1268" s="116">
        <v>40005.32</v>
      </c>
      <c r="H1268" s="114"/>
      <c r="I1268" s="80" t="s">
        <v>2111</v>
      </c>
      <c r="J1268" s="114"/>
      <c r="K1268" s="80">
        <v>1.31</v>
      </c>
      <c r="L1268" s="150">
        <v>0.8</v>
      </c>
      <c r="M1268" s="80" t="s">
        <v>2050</v>
      </c>
    </row>
    <row r="1269" spans="1:13" ht="15" customHeight="1">
      <c r="A1269" s="76" t="s">
        <v>1932</v>
      </c>
      <c r="B1269" s="118" t="s">
        <v>333</v>
      </c>
      <c r="C1269" s="112"/>
      <c r="D1269" s="157">
        <v>1.3029999999999999</v>
      </c>
      <c r="E1269" s="155">
        <v>4.0599999999999996</v>
      </c>
      <c r="F1269" s="148">
        <f t="shared" si="20"/>
        <v>0</v>
      </c>
      <c r="G1269" s="116">
        <v>54953.73</v>
      </c>
      <c r="H1269" s="114"/>
      <c r="I1269" s="80" t="s">
        <v>2111</v>
      </c>
      <c r="J1269" s="114"/>
      <c r="K1269" s="80">
        <v>1.31</v>
      </c>
      <c r="L1269" s="150">
        <v>0.8</v>
      </c>
      <c r="M1269" s="80" t="s">
        <v>2050</v>
      </c>
    </row>
    <row r="1270" spans="1:13" ht="15" customHeight="1">
      <c r="A1270" s="76" t="s">
        <v>1933</v>
      </c>
      <c r="B1270" s="118" t="s">
        <v>333</v>
      </c>
      <c r="C1270" s="112"/>
      <c r="D1270" s="157">
        <v>2.9931000000000001</v>
      </c>
      <c r="E1270" s="155">
        <v>4.53</v>
      </c>
      <c r="F1270" s="148">
        <f t="shared" si="20"/>
        <v>0</v>
      </c>
      <c r="G1270" s="116">
        <v>91629.1</v>
      </c>
      <c r="H1270" s="114"/>
      <c r="I1270" s="80" t="s">
        <v>2111</v>
      </c>
      <c r="J1270" s="114"/>
      <c r="K1270" s="80">
        <v>1.31</v>
      </c>
      <c r="L1270" s="150">
        <v>0.8</v>
      </c>
      <c r="M1270" s="80" t="s">
        <v>2050</v>
      </c>
    </row>
    <row r="1271" spans="1:13" s="74" customFormat="1" ht="15" customHeight="1">
      <c r="A1271" s="76" t="s">
        <v>1934</v>
      </c>
      <c r="B1271" s="118" t="s">
        <v>140</v>
      </c>
      <c r="C1271" s="112"/>
      <c r="D1271" s="157">
        <v>0.50190000000000001</v>
      </c>
      <c r="E1271" s="155">
        <v>1.67</v>
      </c>
      <c r="F1271" s="148">
        <f t="shared" si="20"/>
        <v>0</v>
      </c>
      <c r="G1271" s="116">
        <v>30000</v>
      </c>
      <c r="H1271" s="114"/>
      <c r="I1271" s="80" t="s">
        <v>2111</v>
      </c>
      <c r="J1271" s="114"/>
      <c r="K1271" s="80">
        <v>1.31</v>
      </c>
      <c r="L1271" s="150">
        <v>0.8</v>
      </c>
      <c r="M1271" s="80" t="s">
        <v>2050</v>
      </c>
    </row>
    <row r="1272" spans="1:13" ht="15" customHeight="1">
      <c r="A1272" s="76" t="s">
        <v>1935</v>
      </c>
      <c r="B1272" s="118" t="s">
        <v>140</v>
      </c>
      <c r="C1272" s="112"/>
      <c r="D1272" s="157">
        <v>0.57189999999999996</v>
      </c>
      <c r="E1272" s="155">
        <v>2.19</v>
      </c>
      <c r="F1272" s="148">
        <f t="shared" si="20"/>
        <v>0</v>
      </c>
      <c r="G1272" s="116">
        <v>30000</v>
      </c>
      <c r="H1272" s="114"/>
      <c r="I1272" s="80" t="s">
        <v>2111</v>
      </c>
      <c r="J1272" s="114"/>
      <c r="K1272" s="80">
        <v>1.31</v>
      </c>
      <c r="L1272" s="150">
        <v>0.8</v>
      </c>
      <c r="M1272" s="80" t="s">
        <v>2050</v>
      </c>
    </row>
    <row r="1273" spans="1:13" ht="15" customHeight="1">
      <c r="A1273" s="76" t="s">
        <v>1936</v>
      </c>
      <c r="B1273" s="118" t="s">
        <v>140</v>
      </c>
      <c r="C1273" s="112"/>
      <c r="D1273" s="157">
        <v>0.86650000000000005</v>
      </c>
      <c r="E1273" s="155">
        <v>2.61</v>
      </c>
      <c r="F1273" s="148">
        <f t="shared" si="20"/>
        <v>0</v>
      </c>
      <c r="G1273" s="116">
        <v>31306.68</v>
      </c>
      <c r="H1273" s="114"/>
      <c r="I1273" s="80" t="s">
        <v>2111</v>
      </c>
      <c r="J1273" s="114"/>
      <c r="K1273" s="80">
        <v>1.31</v>
      </c>
      <c r="L1273" s="150">
        <v>0.8</v>
      </c>
      <c r="M1273" s="80" t="s">
        <v>2050</v>
      </c>
    </row>
    <row r="1274" spans="1:13" ht="15" customHeight="1">
      <c r="A1274" s="76" t="s">
        <v>1937</v>
      </c>
      <c r="B1274" s="118" t="s">
        <v>140</v>
      </c>
      <c r="C1274" s="112"/>
      <c r="D1274" s="157">
        <v>3.2972999999999999</v>
      </c>
      <c r="E1274" s="155">
        <v>5.78</v>
      </c>
      <c r="F1274" s="148">
        <f t="shared" si="20"/>
        <v>0</v>
      </c>
      <c r="G1274" s="116">
        <v>77936.81</v>
      </c>
      <c r="H1274" s="114"/>
      <c r="I1274" s="80" t="s">
        <v>2111</v>
      </c>
      <c r="J1274" s="114"/>
      <c r="K1274" s="80">
        <v>1.31</v>
      </c>
      <c r="L1274" s="150">
        <v>0.8</v>
      </c>
      <c r="M1274" s="80" t="s">
        <v>2050</v>
      </c>
    </row>
    <row r="1275" spans="1:13" s="74" customFormat="1" ht="15" customHeight="1">
      <c r="A1275" s="76" t="s">
        <v>1938</v>
      </c>
      <c r="B1275" s="118" t="s">
        <v>334</v>
      </c>
      <c r="C1275" s="112"/>
      <c r="D1275" s="157">
        <v>0.46879999999999999</v>
      </c>
      <c r="E1275" s="155">
        <v>2.2599999999999998</v>
      </c>
      <c r="F1275" s="148">
        <f t="shared" si="20"/>
        <v>0</v>
      </c>
      <c r="G1275" s="116">
        <v>30000</v>
      </c>
      <c r="H1275" s="114"/>
      <c r="I1275" s="80" t="s">
        <v>2111</v>
      </c>
      <c r="J1275" s="114"/>
      <c r="K1275" s="80">
        <v>1.31</v>
      </c>
      <c r="L1275" s="150">
        <v>0.8</v>
      </c>
      <c r="M1275" s="80" t="s">
        <v>2050</v>
      </c>
    </row>
    <row r="1276" spans="1:13" ht="15" customHeight="1">
      <c r="A1276" s="76" t="s">
        <v>1939</v>
      </c>
      <c r="B1276" s="118" t="s">
        <v>334</v>
      </c>
      <c r="C1276" s="112"/>
      <c r="D1276" s="157">
        <v>0.82550000000000001</v>
      </c>
      <c r="E1276" s="155">
        <v>3.67</v>
      </c>
      <c r="F1276" s="148">
        <f t="shared" si="20"/>
        <v>0</v>
      </c>
      <c r="G1276" s="116">
        <v>30000</v>
      </c>
      <c r="H1276" s="114"/>
      <c r="I1276" s="80" t="s">
        <v>2111</v>
      </c>
      <c r="J1276" s="114"/>
      <c r="K1276" s="80">
        <v>1.31</v>
      </c>
      <c r="L1276" s="150">
        <v>0.8</v>
      </c>
      <c r="M1276" s="80" t="s">
        <v>2050</v>
      </c>
    </row>
    <row r="1277" spans="1:13" ht="15" customHeight="1">
      <c r="A1277" s="76" t="s">
        <v>1940</v>
      </c>
      <c r="B1277" s="118" t="s">
        <v>334</v>
      </c>
      <c r="C1277" s="112"/>
      <c r="D1277" s="157">
        <v>1.3299000000000001</v>
      </c>
      <c r="E1277" s="155">
        <v>4.46</v>
      </c>
      <c r="F1277" s="148">
        <f t="shared" si="20"/>
        <v>0</v>
      </c>
      <c r="G1277" s="116">
        <v>31256.28</v>
      </c>
      <c r="H1277" s="114"/>
      <c r="I1277" s="80" t="s">
        <v>2111</v>
      </c>
      <c r="J1277" s="114"/>
      <c r="K1277" s="80">
        <v>1.31</v>
      </c>
      <c r="L1277" s="150">
        <v>0.8</v>
      </c>
      <c r="M1277" s="80" t="s">
        <v>2050</v>
      </c>
    </row>
    <row r="1278" spans="1:13" ht="15" customHeight="1">
      <c r="A1278" s="76" t="s">
        <v>1941</v>
      </c>
      <c r="B1278" s="118" t="s">
        <v>334</v>
      </c>
      <c r="C1278" s="112"/>
      <c r="D1278" s="157">
        <v>2.7463000000000002</v>
      </c>
      <c r="E1278" s="155">
        <v>5.22</v>
      </c>
      <c r="F1278" s="148">
        <f t="shared" si="20"/>
        <v>0</v>
      </c>
      <c r="G1278" s="116">
        <v>76318.27</v>
      </c>
      <c r="H1278" s="114"/>
      <c r="I1278" s="80" t="s">
        <v>2111</v>
      </c>
      <c r="J1278" s="114"/>
      <c r="K1278" s="80">
        <v>1.31</v>
      </c>
      <c r="L1278" s="150">
        <v>0.8</v>
      </c>
      <c r="M1278" s="80" t="s">
        <v>2050</v>
      </c>
    </row>
    <row r="1279" spans="1:13" s="74" customFormat="1" ht="15" customHeight="1">
      <c r="A1279" s="76" t="s">
        <v>1942</v>
      </c>
      <c r="B1279" s="118" t="s">
        <v>335</v>
      </c>
      <c r="C1279" s="112"/>
      <c r="D1279" s="157">
        <v>2.2482000000000002</v>
      </c>
      <c r="E1279" s="155">
        <v>9.3699999999999992</v>
      </c>
      <c r="F1279" s="148">
        <f t="shared" si="20"/>
        <v>0</v>
      </c>
      <c r="G1279" s="116">
        <v>50226.42</v>
      </c>
      <c r="H1279" s="114"/>
      <c r="I1279" s="80" t="s">
        <v>667</v>
      </c>
      <c r="J1279" s="114"/>
      <c r="K1279" s="162">
        <v>1</v>
      </c>
      <c r="L1279" s="150">
        <v>0.8</v>
      </c>
      <c r="M1279" s="80" t="s">
        <v>2050</v>
      </c>
    </row>
    <row r="1280" spans="1:13" ht="15" customHeight="1">
      <c r="A1280" s="76" t="s">
        <v>1943</v>
      </c>
      <c r="B1280" s="118" t="s">
        <v>335</v>
      </c>
      <c r="C1280" s="112"/>
      <c r="D1280" s="157">
        <v>4.0873999999999997</v>
      </c>
      <c r="E1280" s="155">
        <v>9.86</v>
      </c>
      <c r="F1280" s="148">
        <f t="shared" si="20"/>
        <v>0</v>
      </c>
      <c r="G1280" s="116">
        <v>90936.07</v>
      </c>
      <c r="H1280" s="114"/>
      <c r="I1280" s="80" t="s">
        <v>667</v>
      </c>
      <c r="J1280" s="114"/>
      <c r="K1280" s="162">
        <v>1</v>
      </c>
      <c r="L1280" s="150">
        <v>0.8</v>
      </c>
      <c r="M1280" s="80" t="s">
        <v>2050</v>
      </c>
    </row>
    <row r="1281" spans="1:13" ht="15" customHeight="1">
      <c r="A1281" s="76" t="s">
        <v>1944</v>
      </c>
      <c r="B1281" s="118" t="s">
        <v>335</v>
      </c>
      <c r="C1281" s="112"/>
      <c r="D1281" s="157">
        <v>7.8300999999999998</v>
      </c>
      <c r="E1281" s="155">
        <v>18.149999999999999</v>
      </c>
      <c r="F1281" s="148">
        <f t="shared" si="20"/>
        <v>0</v>
      </c>
      <c r="G1281" s="116">
        <v>173773.38</v>
      </c>
      <c r="H1281" s="114"/>
      <c r="I1281" s="80" t="s">
        <v>667</v>
      </c>
      <c r="J1281" s="114"/>
      <c r="K1281" s="162">
        <v>1</v>
      </c>
      <c r="L1281" s="150">
        <v>0.8</v>
      </c>
      <c r="M1281" s="80" t="s">
        <v>2050</v>
      </c>
    </row>
    <row r="1282" spans="1:13" ht="15" customHeight="1">
      <c r="A1282" s="76" t="s">
        <v>1945</v>
      </c>
      <c r="B1282" s="118" t="s">
        <v>335</v>
      </c>
      <c r="C1282" s="112"/>
      <c r="D1282" s="157">
        <v>25.8933</v>
      </c>
      <c r="E1282" s="155">
        <v>38.64</v>
      </c>
      <c r="F1282" s="148">
        <f t="shared" si="20"/>
        <v>0</v>
      </c>
      <c r="G1282" s="116">
        <v>573570.75</v>
      </c>
      <c r="H1282" s="114"/>
      <c r="I1282" s="80" t="s">
        <v>667</v>
      </c>
      <c r="J1282" s="114"/>
      <c r="K1282" s="162">
        <v>1</v>
      </c>
      <c r="L1282" s="150">
        <v>0.8</v>
      </c>
      <c r="M1282" s="80" t="s">
        <v>2050</v>
      </c>
    </row>
    <row r="1283" spans="1:13" s="74" customFormat="1" ht="15" customHeight="1">
      <c r="A1283" s="76" t="s">
        <v>1946</v>
      </c>
      <c r="B1283" s="118" t="s">
        <v>336</v>
      </c>
      <c r="C1283" s="112"/>
      <c r="D1283" s="157">
        <v>1.3605</v>
      </c>
      <c r="E1283" s="155">
        <v>4.3899999999999997</v>
      </c>
      <c r="F1283" s="148">
        <f t="shared" si="20"/>
        <v>0</v>
      </c>
      <c r="G1283" s="116">
        <v>33695.79</v>
      </c>
      <c r="H1283" s="114"/>
      <c r="I1283" s="80" t="s">
        <v>667</v>
      </c>
      <c r="J1283" s="114"/>
      <c r="K1283" s="162">
        <v>1</v>
      </c>
      <c r="L1283" s="150">
        <v>0.8</v>
      </c>
      <c r="M1283" s="80" t="s">
        <v>2050</v>
      </c>
    </row>
    <row r="1284" spans="1:13" ht="15" customHeight="1">
      <c r="A1284" s="76" t="s">
        <v>1947</v>
      </c>
      <c r="B1284" s="118" t="s">
        <v>336</v>
      </c>
      <c r="C1284" s="112"/>
      <c r="D1284" s="157">
        <v>2.5053000000000001</v>
      </c>
      <c r="E1284" s="155">
        <v>7.42</v>
      </c>
      <c r="F1284" s="148">
        <f t="shared" si="20"/>
        <v>0</v>
      </c>
      <c r="G1284" s="116">
        <v>59666.35</v>
      </c>
      <c r="H1284" s="114"/>
      <c r="I1284" s="80" t="s">
        <v>667</v>
      </c>
      <c r="J1284" s="114"/>
      <c r="K1284" s="162">
        <v>1</v>
      </c>
      <c r="L1284" s="150">
        <v>0.8</v>
      </c>
      <c r="M1284" s="80" t="s">
        <v>2050</v>
      </c>
    </row>
    <row r="1285" spans="1:13" ht="15" customHeight="1">
      <c r="A1285" s="76" t="s">
        <v>1948</v>
      </c>
      <c r="B1285" s="118" t="s">
        <v>336</v>
      </c>
      <c r="C1285" s="112"/>
      <c r="D1285" s="157">
        <v>6.3579999999999997</v>
      </c>
      <c r="E1285" s="155">
        <v>14.78</v>
      </c>
      <c r="F1285" s="148">
        <f t="shared" si="20"/>
        <v>0</v>
      </c>
      <c r="G1285" s="116">
        <v>149288.48000000001</v>
      </c>
      <c r="H1285" s="114"/>
      <c r="I1285" s="80" t="s">
        <v>667</v>
      </c>
      <c r="J1285" s="114"/>
      <c r="K1285" s="162">
        <v>1</v>
      </c>
      <c r="L1285" s="150">
        <v>0.8</v>
      </c>
      <c r="M1285" s="80" t="s">
        <v>2050</v>
      </c>
    </row>
    <row r="1286" spans="1:13" ht="15" customHeight="1">
      <c r="A1286" s="76" t="s">
        <v>1949</v>
      </c>
      <c r="B1286" s="118" t="s">
        <v>336</v>
      </c>
      <c r="C1286" s="112"/>
      <c r="D1286" s="157">
        <v>13.8469</v>
      </c>
      <c r="E1286" s="155">
        <v>25.38</v>
      </c>
      <c r="F1286" s="148">
        <f t="shared" si="20"/>
        <v>0</v>
      </c>
      <c r="G1286" s="116">
        <v>306945.59000000003</v>
      </c>
      <c r="H1286" s="114"/>
      <c r="I1286" s="80" t="s">
        <v>667</v>
      </c>
      <c r="J1286" s="114"/>
      <c r="K1286" s="162">
        <v>1</v>
      </c>
      <c r="L1286" s="150">
        <v>0.8</v>
      </c>
      <c r="M1286" s="80" t="s">
        <v>2050</v>
      </c>
    </row>
    <row r="1287" spans="1:13" s="74" customFormat="1" ht="15" customHeight="1">
      <c r="A1287" s="76" t="s">
        <v>1950</v>
      </c>
      <c r="B1287" s="118" t="s">
        <v>337</v>
      </c>
      <c r="C1287" s="112"/>
      <c r="D1287" s="157">
        <v>0.6764</v>
      </c>
      <c r="E1287" s="155">
        <v>2.5</v>
      </c>
      <c r="F1287" s="148">
        <f t="shared" si="20"/>
        <v>0</v>
      </c>
      <c r="G1287" s="116">
        <v>30000</v>
      </c>
      <c r="H1287" s="114"/>
      <c r="I1287" s="80" t="s">
        <v>667</v>
      </c>
      <c r="J1287" s="114"/>
      <c r="K1287" s="162">
        <v>1</v>
      </c>
      <c r="L1287" s="150">
        <v>0.8</v>
      </c>
      <c r="M1287" s="80" t="s">
        <v>2050</v>
      </c>
    </row>
    <row r="1288" spans="1:13" ht="15" customHeight="1">
      <c r="A1288" s="76" t="s">
        <v>1951</v>
      </c>
      <c r="B1288" s="118" t="s">
        <v>337</v>
      </c>
      <c r="C1288" s="112"/>
      <c r="D1288" s="157">
        <v>0.88900000000000001</v>
      </c>
      <c r="E1288" s="155">
        <v>3.34</v>
      </c>
      <c r="F1288" s="148">
        <f t="shared" si="20"/>
        <v>0</v>
      </c>
      <c r="G1288" s="116">
        <v>30000</v>
      </c>
      <c r="H1288" s="114"/>
      <c r="I1288" s="80" t="s">
        <v>667</v>
      </c>
      <c r="J1288" s="114"/>
      <c r="K1288" s="162">
        <v>1</v>
      </c>
      <c r="L1288" s="150">
        <v>0.8</v>
      </c>
      <c r="M1288" s="80" t="s">
        <v>2050</v>
      </c>
    </row>
    <row r="1289" spans="1:13" ht="15" customHeight="1">
      <c r="A1289" s="76" t="s">
        <v>1952</v>
      </c>
      <c r="B1289" s="118" t="s">
        <v>337</v>
      </c>
      <c r="C1289" s="112"/>
      <c r="D1289" s="157">
        <v>1.7493000000000001</v>
      </c>
      <c r="E1289" s="155">
        <v>5.45</v>
      </c>
      <c r="F1289" s="148">
        <f t="shared" si="20"/>
        <v>0</v>
      </c>
      <c r="G1289" s="116">
        <v>39186.019999999997</v>
      </c>
      <c r="H1289" s="114"/>
      <c r="I1289" s="80" t="s">
        <v>667</v>
      </c>
      <c r="J1289" s="114"/>
      <c r="K1289" s="162">
        <v>1</v>
      </c>
      <c r="L1289" s="150">
        <v>0.8</v>
      </c>
      <c r="M1289" s="80" t="s">
        <v>2050</v>
      </c>
    </row>
    <row r="1290" spans="1:13" ht="15" customHeight="1">
      <c r="A1290" s="76" t="s">
        <v>1953</v>
      </c>
      <c r="B1290" s="118" t="s">
        <v>337</v>
      </c>
      <c r="C1290" s="112"/>
      <c r="D1290" s="157">
        <v>2.5394000000000001</v>
      </c>
      <c r="E1290" s="155">
        <v>5.45</v>
      </c>
      <c r="F1290" s="148">
        <f t="shared" si="20"/>
        <v>0</v>
      </c>
      <c r="G1290" s="116">
        <v>56671.9</v>
      </c>
      <c r="H1290" s="114"/>
      <c r="I1290" s="80" t="s">
        <v>667</v>
      </c>
      <c r="J1290" s="114"/>
      <c r="K1290" s="162">
        <v>1</v>
      </c>
      <c r="L1290" s="150">
        <v>0.8</v>
      </c>
      <c r="M1290" s="80" t="s">
        <v>2050</v>
      </c>
    </row>
    <row r="1291" spans="1:13" s="74" customFormat="1" ht="15" customHeight="1">
      <c r="A1291" s="76" t="s">
        <v>1954</v>
      </c>
      <c r="B1291" s="118" t="s">
        <v>338</v>
      </c>
      <c r="C1291" s="112"/>
      <c r="D1291" s="157">
        <v>0.69899999999999995</v>
      </c>
      <c r="E1291" s="155">
        <v>2.06</v>
      </c>
      <c r="F1291" s="148">
        <f t="shared" si="20"/>
        <v>0</v>
      </c>
      <c r="G1291" s="116">
        <v>30000</v>
      </c>
      <c r="H1291" s="114"/>
      <c r="I1291" s="80" t="s">
        <v>667</v>
      </c>
      <c r="J1291" s="114"/>
      <c r="K1291" s="162">
        <v>1</v>
      </c>
      <c r="L1291" s="150">
        <v>0.8</v>
      </c>
      <c r="M1291" s="80" t="s">
        <v>2050</v>
      </c>
    </row>
    <row r="1292" spans="1:13" ht="15" customHeight="1">
      <c r="A1292" s="76" t="s">
        <v>1955</v>
      </c>
      <c r="B1292" s="118" t="s">
        <v>338</v>
      </c>
      <c r="C1292" s="112"/>
      <c r="D1292" s="157">
        <v>0.98360000000000003</v>
      </c>
      <c r="E1292" s="155">
        <v>2.91</v>
      </c>
      <c r="F1292" s="148">
        <f t="shared" si="20"/>
        <v>0</v>
      </c>
      <c r="G1292" s="116">
        <v>30000</v>
      </c>
      <c r="H1292" s="114"/>
      <c r="I1292" s="80" t="s">
        <v>667</v>
      </c>
      <c r="J1292" s="114"/>
      <c r="K1292" s="162">
        <v>1</v>
      </c>
      <c r="L1292" s="150">
        <v>0.8</v>
      </c>
      <c r="M1292" s="80" t="s">
        <v>2050</v>
      </c>
    </row>
    <row r="1293" spans="1:13" ht="15" customHeight="1">
      <c r="A1293" s="76" t="s">
        <v>1956</v>
      </c>
      <c r="B1293" s="118" t="s">
        <v>338</v>
      </c>
      <c r="C1293" s="112"/>
      <c r="D1293" s="157">
        <v>1.4056999999999999</v>
      </c>
      <c r="E1293" s="155">
        <v>4.47</v>
      </c>
      <c r="F1293" s="148">
        <f t="shared" si="20"/>
        <v>0</v>
      </c>
      <c r="G1293" s="116">
        <v>31580.36</v>
      </c>
      <c r="H1293" s="114"/>
      <c r="I1293" s="80" t="s">
        <v>667</v>
      </c>
      <c r="J1293" s="114"/>
      <c r="K1293" s="162">
        <v>1</v>
      </c>
      <c r="L1293" s="150">
        <v>0.8</v>
      </c>
      <c r="M1293" s="80" t="s">
        <v>2050</v>
      </c>
    </row>
    <row r="1294" spans="1:13" ht="15" customHeight="1">
      <c r="A1294" s="76" t="s">
        <v>1957</v>
      </c>
      <c r="B1294" s="118" t="s">
        <v>338</v>
      </c>
      <c r="C1294" s="112"/>
      <c r="D1294" s="157">
        <v>2.8974000000000002</v>
      </c>
      <c r="E1294" s="155">
        <v>7.77</v>
      </c>
      <c r="F1294" s="148">
        <f t="shared" si="20"/>
        <v>0</v>
      </c>
      <c r="G1294" s="116">
        <v>64595.54</v>
      </c>
      <c r="H1294" s="114"/>
      <c r="I1294" s="80" t="s">
        <v>667</v>
      </c>
      <c r="J1294" s="114"/>
      <c r="K1294" s="162">
        <v>1</v>
      </c>
      <c r="L1294" s="150">
        <v>0.8</v>
      </c>
      <c r="M1294" s="80" t="s">
        <v>2050</v>
      </c>
    </row>
    <row r="1295" spans="1:13" s="74" customFormat="1" ht="15" customHeight="1">
      <c r="A1295" s="76" t="s">
        <v>1958</v>
      </c>
      <c r="B1295" s="118" t="s">
        <v>339</v>
      </c>
      <c r="C1295" s="112"/>
      <c r="D1295" s="157">
        <v>1.6968000000000001</v>
      </c>
      <c r="E1295" s="155">
        <v>2.41</v>
      </c>
      <c r="F1295" s="148">
        <f t="shared" si="20"/>
        <v>0</v>
      </c>
      <c r="G1295" s="116">
        <v>41630.1</v>
      </c>
      <c r="H1295" s="114"/>
      <c r="I1295" s="80" t="s">
        <v>652</v>
      </c>
      <c r="J1295" s="114"/>
      <c r="K1295" s="162">
        <v>1</v>
      </c>
      <c r="L1295" s="150">
        <v>0.8</v>
      </c>
      <c r="M1295" s="80" t="s">
        <v>2050</v>
      </c>
    </row>
    <row r="1296" spans="1:13" ht="15" customHeight="1">
      <c r="A1296" s="76" t="s">
        <v>1959</v>
      </c>
      <c r="B1296" s="118" t="s">
        <v>339</v>
      </c>
      <c r="C1296" s="112"/>
      <c r="D1296" s="157">
        <v>2.8294000000000001</v>
      </c>
      <c r="E1296" s="155">
        <v>2.6</v>
      </c>
      <c r="F1296" s="148">
        <f t="shared" si="20"/>
        <v>0</v>
      </c>
      <c r="G1296" s="116">
        <v>61339.85</v>
      </c>
      <c r="H1296" s="114"/>
      <c r="I1296" s="80" t="s">
        <v>652</v>
      </c>
      <c r="J1296" s="114"/>
      <c r="K1296" s="162">
        <v>1</v>
      </c>
      <c r="L1296" s="150">
        <v>0.8</v>
      </c>
      <c r="M1296" s="80" t="s">
        <v>2050</v>
      </c>
    </row>
    <row r="1297" spans="1:13" ht="15" customHeight="1">
      <c r="A1297" s="76" t="s">
        <v>1960</v>
      </c>
      <c r="B1297" s="118" t="s">
        <v>339</v>
      </c>
      <c r="C1297" s="112"/>
      <c r="D1297" s="157">
        <v>4.0683999999999996</v>
      </c>
      <c r="E1297" s="155">
        <v>5.16</v>
      </c>
      <c r="F1297" s="148">
        <f t="shared" si="20"/>
        <v>0</v>
      </c>
      <c r="G1297" s="116">
        <v>143135.45000000001</v>
      </c>
      <c r="H1297" s="114"/>
      <c r="I1297" s="80" t="s">
        <v>652</v>
      </c>
      <c r="J1297" s="114"/>
      <c r="K1297" s="162">
        <v>1</v>
      </c>
      <c r="L1297" s="150">
        <v>0.8</v>
      </c>
      <c r="M1297" s="80" t="s">
        <v>2050</v>
      </c>
    </row>
    <row r="1298" spans="1:13" ht="15" customHeight="1">
      <c r="A1298" s="76" t="s">
        <v>1961</v>
      </c>
      <c r="B1298" s="118" t="s">
        <v>339</v>
      </c>
      <c r="C1298" s="112"/>
      <c r="D1298" s="157">
        <v>7.0578000000000003</v>
      </c>
      <c r="E1298" s="155">
        <v>15.99</v>
      </c>
      <c r="F1298" s="148">
        <f t="shared" si="20"/>
        <v>0</v>
      </c>
      <c r="G1298" s="116">
        <v>156679.96</v>
      </c>
      <c r="H1298" s="114"/>
      <c r="I1298" s="80" t="s">
        <v>652</v>
      </c>
      <c r="J1298" s="114"/>
      <c r="K1298" s="162">
        <v>1</v>
      </c>
      <c r="L1298" s="150">
        <v>0.8</v>
      </c>
      <c r="M1298" s="80" t="s">
        <v>2050</v>
      </c>
    </row>
    <row r="1299" spans="1:13" s="74" customFormat="1" ht="15" customHeight="1">
      <c r="A1299" s="76" t="s">
        <v>2085</v>
      </c>
      <c r="B1299" s="118" t="s">
        <v>2110</v>
      </c>
      <c r="C1299" s="112"/>
      <c r="D1299" s="157">
        <v>2.6255999999999999</v>
      </c>
      <c r="E1299" s="155">
        <v>3.81</v>
      </c>
      <c r="F1299" s="148">
        <f t="shared" si="20"/>
        <v>0</v>
      </c>
      <c r="G1299" s="116">
        <v>53752.15</v>
      </c>
      <c r="H1299" s="114"/>
      <c r="I1299" s="80" t="s">
        <v>652</v>
      </c>
      <c r="J1299" s="114"/>
      <c r="K1299" s="162">
        <v>1</v>
      </c>
      <c r="L1299" s="150">
        <v>0.8</v>
      </c>
      <c r="M1299" s="80" t="s">
        <v>2050</v>
      </c>
    </row>
    <row r="1300" spans="1:13" ht="15" customHeight="1">
      <c r="A1300" s="76" t="s">
        <v>2086</v>
      </c>
      <c r="B1300" s="118" t="s">
        <v>2110</v>
      </c>
      <c r="C1300" s="112"/>
      <c r="D1300" s="157">
        <v>2.6255999999999999</v>
      </c>
      <c r="E1300" s="155">
        <v>3.99</v>
      </c>
      <c r="F1300" s="148">
        <f t="shared" si="20"/>
        <v>0</v>
      </c>
      <c r="G1300" s="116">
        <v>53752.15</v>
      </c>
      <c r="H1300" s="114"/>
      <c r="I1300" s="80" t="s">
        <v>652</v>
      </c>
      <c r="J1300" s="114"/>
      <c r="K1300" s="162">
        <v>1</v>
      </c>
      <c r="L1300" s="150">
        <v>0.8</v>
      </c>
      <c r="M1300" s="80" t="s">
        <v>2050</v>
      </c>
    </row>
    <row r="1301" spans="1:13" ht="15" customHeight="1">
      <c r="A1301" s="76" t="s">
        <v>2087</v>
      </c>
      <c r="B1301" s="118" t="s">
        <v>2110</v>
      </c>
      <c r="C1301" s="112"/>
      <c r="D1301" s="157">
        <v>3.3835000000000002</v>
      </c>
      <c r="E1301" s="155">
        <v>4.8499999999999996</v>
      </c>
      <c r="F1301" s="148">
        <f t="shared" si="20"/>
        <v>0</v>
      </c>
      <c r="G1301" s="116">
        <v>75355.19</v>
      </c>
      <c r="H1301" s="114"/>
      <c r="I1301" s="80" t="s">
        <v>652</v>
      </c>
      <c r="J1301" s="114"/>
      <c r="K1301" s="162">
        <v>1</v>
      </c>
      <c r="L1301" s="150">
        <v>0.8</v>
      </c>
      <c r="M1301" s="80" t="s">
        <v>2050</v>
      </c>
    </row>
    <row r="1302" spans="1:13" ht="15" customHeight="1">
      <c r="A1302" s="76" t="s">
        <v>2088</v>
      </c>
      <c r="B1302" s="118" t="s">
        <v>2110</v>
      </c>
      <c r="C1302" s="112"/>
      <c r="D1302" s="157">
        <v>10.4168</v>
      </c>
      <c r="E1302" s="155">
        <v>4.8499999999999996</v>
      </c>
      <c r="F1302" s="148">
        <f t="shared" si="20"/>
        <v>0</v>
      </c>
      <c r="G1302" s="116">
        <v>231026.43</v>
      </c>
      <c r="H1302" s="114"/>
      <c r="I1302" s="80" t="s">
        <v>652</v>
      </c>
      <c r="J1302" s="114"/>
      <c r="K1302" s="162">
        <v>1</v>
      </c>
      <c r="L1302" s="150">
        <v>0.8</v>
      </c>
      <c r="M1302" s="80" t="s">
        <v>2050</v>
      </c>
    </row>
    <row r="1303" spans="1:13" s="74" customFormat="1" ht="15" customHeight="1">
      <c r="A1303" s="76" t="s">
        <v>1962</v>
      </c>
      <c r="B1303" s="118" t="s">
        <v>141</v>
      </c>
      <c r="C1303" s="112"/>
      <c r="D1303" s="157">
        <v>1.1797</v>
      </c>
      <c r="E1303" s="155">
        <v>8.84</v>
      </c>
      <c r="F1303" s="148">
        <f t="shared" ref="F1303:F1364" si="21">IF(I1303="Mental Health and Substance Abuse",ROUND(E1303,0),0)</f>
        <v>0</v>
      </c>
      <c r="G1303" s="116">
        <v>30000</v>
      </c>
      <c r="H1303" s="114"/>
      <c r="I1303" s="80" t="s">
        <v>678</v>
      </c>
      <c r="J1303" s="114"/>
      <c r="K1303" s="162">
        <v>1</v>
      </c>
      <c r="L1303" s="150">
        <v>0.8</v>
      </c>
      <c r="M1303" s="80" t="s">
        <v>2050</v>
      </c>
    </row>
    <row r="1304" spans="1:13" ht="15" customHeight="1">
      <c r="A1304" s="76" t="s">
        <v>1963</v>
      </c>
      <c r="B1304" s="118" t="s">
        <v>141</v>
      </c>
      <c r="C1304" s="112"/>
      <c r="D1304" s="157">
        <v>1.4464999999999999</v>
      </c>
      <c r="E1304" s="155">
        <v>10.3</v>
      </c>
      <c r="F1304" s="148">
        <f t="shared" si="21"/>
        <v>0</v>
      </c>
      <c r="G1304" s="116">
        <v>35546.82</v>
      </c>
      <c r="H1304" s="114"/>
      <c r="I1304" s="80" t="s">
        <v>678</v>
      </c>
      <c r="J1304" s="114"/>
      <c r="K1304" s="162">
        <v>1</v>
      </c>
      <c r="L1304" s="150">
        <v>0.8</v>
      </c>
      <c r="M1304" s="80" t="s">
        <v>2050</v>
      </c>
    </row>
    <row r="1305" spans="1:13" ht="15" customHeight="1">
      <c r="A1305" s="76" t="s">
        <v>1964</v>
      </c>
      <c r="B1305" s="118" t="s">
        <v>141</v>
      </c>
      <c r="C1305" s="112"/>
      <c r="D1305" s="157">
        <v>1.8785000000000001</v>
      </c>
      <c r="E1305" s="155">
        <v>12.32</v>
      </c>
      <c r="F1305" s="148">
        <f t="shared" si="21"/>
        <v>0</v>
      </c>
      <c r="G1305" s="116">
        <v>42816.73</v>
      </c>
      <c r="H1305" s="114"/>
      <c r="I1305" s="80" t="s">
        <v>678</v>
      </c>
      <c r="J1305" s="114"/>
      <c r="K1305" s="162">
        <v>1</v>
      </c>
      <c r="L1305" s="150">
        <v>0.8</v>
      </c>
      <c r="M1305" s="80" t="s">
        <v>2050</v>
      </c>
    </row>
    <row r="1306" spans="1:13" ht="15" customHeight="1">
      <c r="A1306" s="76" t="s">
        <v>1965</v>
      </c>
      <c r="B1306" s="118" t="s">
        <v>141</v>
      </c>
      <c r="C1306" s="112"/>
      <c r="D1306" s="157">
        <v>2.1023000000000001</v>
      </c>
      <c r="E1306" s="155">
        <v>13.39</v>
      </c>
      <c r="F1306" s="148">
        <f t="shared" si="21"/>
        <v>0</v>
      </c>
      <c r="G1306" s="116">
        <v>57931.14</v>
      </c>
      <c r="H1306" s="114"/>
      <c r="I1306" s="80" t="s">
        <v>678</v>
      </c>
      <c r="J1306" s="114"/>
      <c r="K1306" s="162">
        <v>1</v>
      </c>
      <c r="L1306" s="150">
        <v>0.8</v>
      </c>
      <c r="M1306" s="80" t="s">
        <v>2050</v>
      </c>
    </row>
    <row r="1307" spans="1:13" s="74" customFormat="1" ht="15" customHeight="1">
      <c r="A1307" s="76" t="s">
        <v>1966</v>
      </c>
      <c r="B1307" s="118" t="s">
        <v>340</v>
      </c>
      <c r="C1307" s="112"/>
      <c r="D1307" s="157">
        <v>0.63239999999999996</v>
      </c>
      <c r="E1307" s="155">
        <v>1.89</v>
      </c>
      <c r="F1307" s="148">
        <f t="shared" si="21"/>
        <v>0</v>
      </c>
      <c r="G1307" s="116">
        <v>30000</v>
      </c>
      <c r="H1307" s="114"/>
      <c r="I1307" s="80" t="s">
        <v>2111</v>
      </c>
      <c r="J1307" s="114"/>
      <c r="K1307" s="80">
        <v>1.31</v>
      </c>
      <c r="L1307" s="150">
        <v>0.8</v>
      </c>
      <c r="M1307" s="80" t="s">
        <v>2050</v>
      </c>
    </row>
    <row r="1308" spans="1:13" ht="15" customHeight="1">
      <c r="A1308" s="76" t="s">
        <v>1967</v>
      </c>
      <c r="B1308" s="118" t="s">
        <v>340</v>
      </c>
      <c r="C1308" s="112"/>
      <c r="D1308" s="157">
        <v>0.73440000000000005</v>
      </c>
      <c r="E1308" s="155">
        <v>2.44</v>
      </c>
      <c r="F1308" s="148">
        <f t="shared" si="21"/>
        <v>0</v>
      </c>
      <c r="G1308" s="116">
        <v>30000</v>
      </c>
      <c r="H1308" s="114"/>
      <c r="I1308" s="80" t="s">
        <v>2111</v>
      </c>
      <c r="J1308" s="114"/>
      <c r="K1308" s="80">
        <v>1.31</v>
      </c>
      <c r="L1308" s="150">
        <v>0.8</v>
      </c>
      <c r="M1308" s="80" t="s">
        <v>2050</v>
      </c>
    </row>
    <row r="1309" spans="1:13" ht="15" customHeight="1">
      <c r="A1309" s="76" t="s">
        <v>1968</v>
      </c>
      <c r="B1309" s="118" t="s">
        <v>340</v>
      </c>
      <c r="C1309" s="112"/>
      <c r="D1309" s="157">
        <v>1.0697000000000001</v>
      </c>
      <c r="E1309" s="155">
        <v>3.63</v>
      </c>
      <c r="F1309" s="148">
        <f t="shared" si="21"/>
        <v>0</v>
      </c>
      <c r="G1309" s="116">
        <v>38467.199999999997</v>
      </c>
      <c r="H1309" s="114"/>
      <c r="I1309" s="80" t="s">
        <v>2111</v>
      </c>
      <c r="J1309" s="114"/>
      <c r="K1309" s="80">
        <v>1.31</v>
      </c>
      <c r="L1309" s="150">
        <v>0.8</v>
      </c>
      <c r="M1309" s="80" t="s">
        <v>2050</v>
      </c>
    </row>
    <row r="1310" spans="1:13" ht="15" customHeight="1">
      <c r="A1310" s="76" t="s">
        <v>1969</v>
      </c>
      <c r="B1310" s="118" t="s">
        <v>340</v>
      </c>
      <c r="C1310" s="112"/>
      <c r="D1310" s="157">
        <v>1.9569000000000001</v>
      </c>
      <c r="E1310" s="155">
        <v>9.5299999999999994</v>
      </c>
      <c r="F1310" s="148">
        <f t="shared" si="21"/>
        <v>0</v>
      </c>
      <c r="G1310" s="116">
        <v>47444.97</v>
      </c>
      <c r="H1310" s="114"/>
      <c r="I1310" s="80" t="s">
        <v>2111</v>
      </c>
      <c r="J1310" s="114"/>
      <c r="K1310" s="80">
        <v>1.31</v>
      </c>
      <c r="L1310" s="150">
        <v>0.8</v>
      </c>
      <c r="M1310" s="80" t="s">
        <v>2050</v>
      </c>
    </row>
    <row r="1311" spans="1:13" s="74" customFormat="1" ht="15" customHeight="1">
      <c r="A1311" s="76" t="s">
        <v>1970</v>
      </c>
      <c r="B1311" s="118" t="s">
        <v>341</v>
      </c>
      <c r="C1311" s="112"/>
      <c r="D1311" s="157">
        <v>0.49120000000000003</v>
      </c>
      <c r="E1311" s="155">
        <v>6.02</v>
      </c>
      <c r="F1311" s="148">
        <f t="shared" si="21"/>
        <v>0</v>
      </c>
      <c r="G1311" s="116">
        <v>30000</v>
      </c>
      <c r="H1311" s="114"/>
      <c r="I1311" s="80" t="s">
        <v>2111</v>
      </c>
      <c r="J1311" s="114"/>
      <c r="K1311" s="80">
        <v>1.31</v>
      </c>
      <c r="L1311" s="150">
        <v>0.8</v>
      </c>
      <c r="M1311" s="80" t="s">
        <v>2050</v>
      </c>
    </row>
    <row r="1312" spans="1:13" ht="15" customHeight="1">
      <c r="A1312" s="76" t="s">
        <v>1971</v>
      </c>
      <c r="B1312" s="118" t="s">
        <v>341</v>
      </c>
      <c r="C1312" s="112"/>
      <c r="D1312" s="157">
        <v>1.4535</v>
      </c>
      <c r="E1312" s="155">
        <v>6.02</v>
      </c>
      <c r="F1312" s="148">
        <f t="shared" si="21"/>
        <v>0</v>
      </c>
      <c r="G1312" s="116">
        <v>39792.14</v>
      </c>
      <c r="H1312" s="114"/>
      <c r="I1312" s="80" t="s">
        <v>2111</v>
      </c>
      <c r="J1312" s="114"/>
      <c r="K1312" s="80">
        <v>1.31</v>
      </c>
      <c r="L1312" s="150">
        <v>0.8</v>
      </c>
      <c r="M1312" s="80" t="s">
        <v>2050</v>
      </c>
    </row>
    <row r="1313" spans="1:13" ht="15" customHeight="1">
      <c r="A1313" s="76" t="s">
        <v>1972</v>
      </c>
      <c r="B1313" s="118" t="s">
        <v>341</v>
      </c>
      <c r="C1313" s="112"/>
      <c r="D1313" s="157">
        <v>1.4535</v>
      </c>
      <c r="E1313" s="155">
        <v>6.02</v>
      </c>
      <c r="F1313" s="148">
        <f t="shared" si="21"/>
        <v>0</v>
      </c>
      <c r="G1313" s="116">
        <v>39792.14</v>
      </c>
      <c r="H1313" s="114"/>
      <c r="I1313" s="80" t="s">
        <v>2111</v>
      </c>
      <c r="J1313" s="114"/>
      <c r="K1313" s="80">
        <v>1.31</v>
      </c>
      <c r="L1313" s="150">
        <v>0.8</v>
      </c>
      <c r="M1313" s="80" t="s">
        <v>2050</v>
      </c>
    </row>
    <row r="1314" spans="1:13" ht="15" customHeight="1">
      <c r="A1314" s="76" t="s">
        <v>1973</v>
      </c>
      <c r="B1314" s="118" t="s">
        <v>341</v>
      </c>
      <c r="C1314" s="112"/>
      <c r="D1314" s="157">
        <v>1.4535</v>
      </c>
      <c r="E1314" s="155">
        <v>6.02</v>
      </c>
      <c r="F1314" s="148">
        <f t="shared" si="21"/>
        <v>0</v>
      </c>
      <c r="G1314" s="116">
        <v>39792.14</v>
      </c>
      <c r="H1314" s="114"/>
      <c r="I1314" s="80" t="s">
        <v>2111</v>
      </c>
      <c r="J1314" s="114"/>
      <c r="K1314" s="80">
        <v>1.31</v>
      </c>
      <c r="L1314" s="150">
        <v>0.8</v>
      </c>
      <c r="M1314" s="80" t="s">
        <v>2050</v>
      </c>
    </row>
    <row r="1315" spans="1:13" s="74" customFormat="1" ht="15" customHeight="1">
      <c r="A1315" s="76" t="s">
        <v>1974</v>
      </c>
      <c r="B1315" s="118" t="s">
        <v>142</v>
      </c>
      <c r="C1315" s="112"/>
      <c r="D1315" s="157">
        <v>1.1849000000000001</v>
      </c>
      <c r="E1315" s="155">
        <v>6.89</v>
      </c>
      <c r="F1315" s="148">
        <f t="shared" si="21"/>
        <v>0</v>
      </c>
      <c r="G1315" s="116">
        <v>30000</v>
      </c>
      <c r="H1315" s="114"/>
      <c r="I1315" s="80" t="s">
        <v>664</v>
      </c>
      <c r="J1315" s="114"/>
      <c r="K1315" s="162">
        <v>1.7</v>
      </c>
      <c r="L1315" s="150">
        <v>0.8</v>
      </c>
      <c r="M1315" s="80" t="s">
        <v>2050</v>
      </c>
    </row>
    <row r="1316" spans="1:13" ht="15" customHeight="1">
      <c r="A1316" s="76" t="s">
        <v>1975</v>
      </c>
      <c r="B1316" s="118" t="s">
        <v>142</v>
      </c>
      <c r="C1316" s="112"/>
      <c r="D1316" s="157">
        <v>2.7435</v>
      </c>
      <c r="E1316" s="155">
        <v>15.08</v>
      </c>
      <c r="F1316" s="148">
        <f t="shared" si="21"/>
        <v>0</v>
      </c>
      <c r="G1316" s="116">
        <v>61189.46</v>
      </c>
      <c r="H1316" s="114"/>
      <c r="I1316" s="80" t="s">
        <v>664</v>
      </c>
      <c r="J1316" s="114"/>
      <c r="K1316" s="162">
        <v>1.7</v>
      </c>
      <c r="L1316" s="150">
        <v>0.8</v>
      </c>
      <c r="M1316" s="80" t="s">
        <v>2050</v>
      </c>
    </row>
    <row r="1317" spans="1:13" ht="15" customHeight="1">
      <c r="A1317" s="76" t="s">
        <v>1976</v>
      </c>
      <c r="B1317" s="118" t="s">
        <v>142</v>
      </c>
      <c r="C1317" s="112"/>
      <c r="D1317" s="157">
        <v>5.4973999999999998</v>
      </c>
      <c r="E1317" s="155">
        <v>27.49</v>
      </c>
      <c r="F1317" s="148">
        <f t="shared" si="21"/>
        <v>0</v>
      </c>
      <c r="G1317" s="116">
        <v>122143.65</v>
      </c>
      <c r="H1317" s="114"/>
      <c r="I1317" s="80" t="s">
        <v>664</v>
      </c>
      <c r="J1317" s="114"/>
      <c r="K1317" s="162">
        <v>1.7</v>
      </c>
      <c r="L1317" s="150">
        <v>0.8</v>
      </c>
      <c r="M1317" s="80" t="s">
        <v>2050</v>
      </c>
    </row>
    <row r="1318" spans="1:13" ht="15" customHeight="1">
      <c r="A1318" s="76" t="s">
        <v>1977</v>
      </c>
      <c r="B1318" s="118" t="s">
        <v>142</v>
      </c>
      <c r="C1318" s="112"/>
      <c r="D1318" s="157">
        <v>11.8756</v>
      </c>
      <c r="E1318" s="155">
        <v>46.97</v>
      </c>
      <c r="F1318" s="148">
        <f t="shared" si="21"/>
        <v>0</v>
      </c>
      <c r="G1318" s="116">
        <v>263313.99</v>
      </c>
      <c r="H1318" s="114"/>
      <c r="I1318" s="80" t="s">
        <v>664</v>
      </c>
      <c r="J1318" s="114"/>
      <c r="K1318" s="162">
        <v>1.7</v>
      </c>
      <c r="L1318" s="150">
        <v>0.8</v>
      </c>
      <c r="M1318" s="80" t="s">
        <v>2050</v>
      </c>
    </row>
    <row r="1319" spans="1:13" s="74" customFormat="1" ht="15" customHeight="1">
      <c r="A1319" s="76" t="s">
        <v>1978</v>
      </c>
      <c r="B1319" s="118" t="s">
        <v>342</v>
      </c>
      <c r="C1319" s="112"/>
      <c r="D1319" s="157">
        <v>0.88549999999999995</v>
      </c>
      <c r="E1319" s="155">
        <v>3.07</v>
      </c>
      <c r="F1319" s="148">
        <f t="shared" si="21"/>
        <v>0</v>
      </c>
      <c r="G1319" s="116">
        <v>30000</v>
      </c>
      <c r="H1319" s="114"/>
      <c r="I1319" s="80" t="s">
        <v>2111</v>
      </c>
      <c r="J1319" s="114"/>
      <c r="K1319" s="80">
        <v>1.31</v>
      </c>
      <c r="L1319" s="150">
        <v>0.8</v>
      </c>
      <c r="M1319" s="80" t="s">
        <v>2050</v>
      </c>
    </row>
    <row r="1320" spans="1:13" ht="15" customHeight="1">
      <c r="A1320" s="76" t="s">
        <v>1979</v>
      </c>
      <c r="B1320" s="118" t="s">
        <v>342</v>
      </c>
      <c r="C1320" s="112"/>
      <c r="D1320" s="157">
        <v>1.3086</v>
      </c>
      <c r="E1320" s="155">
        <v>4.2699999999999996</v>
      </c>
      <c r="F1320" s="148">
        <f t="shared" si="21"/>
        <v>0</v>
      </c>
      <c r="G1320" s="116">
        <v>47538.03</v>
      </c>
      <c r="H1320" s="114"/>
      <c r="I1320" s="80" t="s">
        <v>2111</v>
      </c>
      <c r="J1320" s="114"/>
      <c r="K1320" s="80">
        <v>1.31</v>
      </c>
      <c r="L1320" s="150">
        <v>0.8</v>
      </c>
      <c r="M1320" s="80" t="s">
        <v>2050</v>
      </c>
    </row>
    <row r="1321" spans="1:13" ht="15" customHeight="1">
      <c r="A1321" s="76" t="s">
        <v>1980</v>
      </c>
      <c r="B1321" s="118" t="s">
        <v>342</v>
      </c>
      <c r="C1321" s="112"/>
      <c r="D1321" s="157">
        <v>1.8945000000000001</v>
      </c>
      <c r="E1321" s="155">
        <v>5.49</v>
      </c>
      <c r="F1321" s="148">
        <f t="shared" si="21"/>
        <v>0</v>
      </c>
      <c r="G1321" s="116">
        <v>57969.25</v>
      </c>
      <c r="H1321" s="114"/>
      <c r="I1321" s="80" t="s">
        <v>2111</v>
      </c>
      <c r="J1321" s="114"/>
      <c r="K1321" s="80">
        <v>1.31</v>
      </c>
      <c r="L1321" s="150">
        <v>0.8</v>
      </c>
      <c r="M1321" s="80" t="s">
        <v>2050</v>
      </c>
    </row>
    <row r="1322" spans="1:13" ht="15" customHeight="1">
      <c r="A1322" s="76" t="s">
        <v>1981</v>
      </c>
      <c r="B1322" s="118" t="s">
        <v>342</v>
      </c>
      <c r="C1322" s="112"/>
      <c r="D1322" s="157">
        <v>3.5207999999999999</v>
      </c>
      <c r="E1322" s="155">
        <v>10.1</v>
      </c>
      <c r="F1322" s="148">
        <f t="shared" si="21"/>
        <v>0</v>
      </c>
      <c r="G1322" s="116">
        <v>102327.95</v>
      </c>
      <c r="H1322" s="114"/>
      <c r="I1322" s="80" t="s">
        <v>2111</v>
      </c>
      <c r="J1322" s="114"/>
      <c r="K1322" s="80">
        <v>1.31</v>
      </c>
      <c r="L1322" s="150">
        <v>0.8</v>
      </c>
      <c r="M1322" s="80" t="s">
        <v>2050</v>
      </c>
    </row>
    <row r="1323" spans="1:13" s="74" customFormat="1" ht="15" customHeight="1">
      <c r="A1323" s="76" t="s">
        <v>1982</v>
      </c>
      <c r="B1323" s="118" t="s">
        <v>343</v>
      </c>
      <c r="C1323" s="112"/>
      <c r="D1323" s="157">
        <v>0.76029999999999998</v>
      </c>
      <c r="E1323" s="155">
        <v>2.27</v>
      </c>
      <c r="F1323" s="148">
        <f t="shared" si="21"/>
        <v>0</v>
      </c>
      <c r="G1323" s="116">
        <v>30000</v>
      </c>
      <c r="H1323" s="114"/>
      <c r="I1323" s="80" t="s">
        <v>2111</v>
      </c>
      <c r="J1323" s="114"/>
      <c r="K1323" s="80">
        <v>1.31</v>
      </c>
      <c r="L1323" s="150">
        <v>0.8</v>
      </c>
      <c r="M1323" s="80" t="s">
        <v>2050</v>
      </c>
    </row>
    <row r="1324" spans="1:13" ht="15" customHeight="1">
      <c r="A1324" s="76" t="s">
        <v>1983</v>
      </c>
      <c r="B1324" s="118" t="s">
        <v>343</v>
      </c>
      <c r="C1324" s="112"/>
      <c r="D1324" s="157">
        <v>1.0125999999999999</v>
      </c>
      <c r="E1324" s="155">
        <v>3.28</v>
      </c>
      <c r="F1324" s="148">
        <f t="shared" si="21"/>
        <v>0</v>
      </c>
      <c r="G1324" s="116">
        <v>30000</v>
      </c>
      <c r="H1324" s="114"/>
      <c r="I1324" s="80" t="s">
        <v>2111</v>
      </c>
      <c r="J1324" s="114"/>
      <c r="K1324" s="80">
        <v>1.31</v>
      </c>
      <c r="L1324" s="150">
        <v>0.8</v>
      </c>
      <c r="M1324" s="80" t="s">
        <v>2050</v>
      </c>
    </row>
    <row r="1325" spans="1:13" ht="15" customHeight="1">
      <c r="A1325" s="76" t="s">
        <v>1984</v>
      </c>
      <c r="B1325" s="118" t="s">
        <v>343</v>
      </c>
      <c r="C1325" s="112"/>
      <c r="D1325" s="157">
        <v>1.196</v>
      </c>
      <c r="E1325" s="155">
        <v>4.34</v>
      </c>
      <c r="F1325" s="148">
        <f t="shared" si="21"/>
        <v>0</v>
      </c>
      <c r="G1325" s="116">
        <v>52424.85</v>
      </c>
      <c r="H1325" s="114"/>
      <c r="I1325" s="80" t="s">
        <v>2111</v>
      </c>
      <c r="J1325" s="114"/>
      <c r="K1325" s="80">
        <v>1.31</v>
      </c>
      <c r="L1325" s="150">
        <v>0.8</v>
      </c>
      <c r="M1325" s="80" t="s">
        <v>2050</v>
      </c>
    </row>
    <row r="1326" spans="1:13" ht="15" customHeight="1">
      <c r="A1326" s="76" t="s">
        <v>1985</v>
      </c>
      <c r="B1326" s="118" t="s">
        <v>343</v>
      </c>
      <c r="C1326" s="112"/>
      <c r="D1326" s="157">
        <v>2.3511000000000002</v>
      </c>
      <c r="E1326" s="155">
        <v>8.17</v>
      </c>
      <c r="F1326" s="148">
        <f t="shared" si="21"/>
        <v>0</v>
      </c>
      <c r="G1326" s="116">
        <v>52503.82</v>
      </c>
      <c r="H1326" s="114"/>
      <c r="I1326" s="80" t="s">
        <v>2111</v>
      </c>
      <c r="J1326" s="114"/>
      <c r="K1326" s="80">
        <v>1.31</v>
      </c>
      <c r="L1326" s="150">
        <v>0.8</v>
      </c>
      <c r="M1326" s="80" t="s">
        <v>2050</v>
      </c>
    </row>
    <row r="1327" spans="1:13" s="74" customFormat="1" ht="15" customHeight="1">
      <c r="A1327" s="76" t="s">
        <v>1986</v>
      </c>
      <c r="B1327" s="118" t="s">
        <v>344</v>
      </c>
      <c r="C1327" s="112"/>
      <c r="D1327" s="157">
        <v>0.84809999999999997</v>
      </c>
      <c r="E1327" s="155">
        <v>3.13</v>
      </c>
      <c r="F1327" s="148">
        <f t="shared" si="21"/>
        <v>0</v>
      </c>
      <c r="G1327" s="116">
        <v>30000</v>
      </c>
      <c r="H1327" s="114"/>
      <c r="I1327" s="80" t="s">
        <v>2111</v>
      </c>
      <c r="J1327" s="114"/>
      <c r="K1327" s="80">
        <v>1.31</v>
      </c>
      <c r="L1327" s="150">
        <v>0.8</v>
      </c>
      <c r="M1327" s="80" t="s">
        <v>2050</v>
      </c>
    </row>
    <row r="1328" spans="1:13" ht="15" customHeight="1">
      <c r="A1328" s="76" t="s">
        <v>1987</v>
      </c>
      <c r="B1328" s="118" t="s">
        <v>344</v>
      </c>
      <c r="C1328" s="112"/>
      <c r="D1328" s="157">
        <v>1.0777000000000001</v>
      </c>
      <c r="E1328" s="155">
        <v>4.0999999999999996</v>
      </c>
      <c r="F1328" s="148">
        <f t="shared" si="21"/>
        <v>0</v>
      </c>
      <c r="G1328" s="116">
        <v>30000</v>
      </c>
      <c r="H1328" s="114"/>
      <c r="I1328" s="80" t="s">
        <v>2111</v>
      </c>
      <c r="J1328" s="114"/>
      <c r="K1328" s="80">
        <v>1.31</v>
      </c>
      <c r="L1328" s="150">
        <v>0.8</v>
      </c>
      <c r="M1328" s="80" t="s">
        <v>2050</v>
      </c>
    </row>
    <row r="1329" spans="1:13" ht="15" customHeight="1">
      <c r="A1329" s="76" t="s">
        <v>1988</v>
      </c>
      <c r="B1329" s="118" t="s">
        <v>344</v>
      </c>
      <c r="C1329" s="112"/>
      <c r="D1329" s="157">
        <v>1.1669</v>
      </c>
      <c r="E1329" s="155">
        <v>4.6100000000000003</v>
      </c>
      <c r="F1329" s="148">
        <f t="shared" si="21"/>
        <v>0</v>
      </c>
      <c r="G1329" s="116">
        <v>30000</v>
      </c>
      <c r="H1329" s="114"/>
      <c r="I1329" s="80" t="s">
        <v>2111</v>
      </c>
      <c r="J1329" s="114"/>
      <c r="K1329" s="80">
        <v>1.31</v>
      </c>
      <c r="L1329" s="150">
        <v>0.8</v>
      </c>
      <c r="M1329" s="80" t="s">
        <v>2050</v>
      </c>
    </row>
    <row r="1330" spans="1:13" ht="15" customHeight="1">
      <c r="A1330" s="76" t="s">
        <v>1989</v>
      </c>
      <c r="B1330" s="118" t="s">
        <v>344</v>
      </c>
      <c r="C1330" s="112"/>
      <c r="D1330" s="157">
        <v>2.3235999999999999</v>
      </c>
      <c r="E1330" s="155">
        <v>7.92</v>
      </c>
      <c r="F1330" s="148">
        <f t="shared" si="21"/>
        <v>0</v>
      </c>
      <c r="G1330" s="116">
        <v>51896.51</v>
      </c>
      <c r="H1330" s="114"/>
      <c r="I1330" s="80" t="s">
        <v>2111</v>
      </c>
      <c r="J1330" s="114"/>
      <c r="K1330" s="80">
        <v>1.31</v>
      </c>
      <c r="L1330" s="150">
        <v>0.8</v>
      </c>
      <c r="M1330" s="80" t="s">
        <v>2050</v>
      </c>
    </row>
    <row r="1331" spans="1:13" s="74" customFormat="1" ht="15" customHeight="1">
      <c r="A1331" s="76" t="s">
        <v>1990</v>
      </c>
      <c r="B1331" s="118" t="s">
        <v>345</v>
      </c>
      <c r="C1331" s="112"/>
      <c r="D1331" s="157">
        <v>0.74419999999999997</v>
      </c>
      <c r="E1331" s="155">
        <v>2.54</v>
      </c>
      <c r="F1331" s="148">
        <f t="shared" si="21"/>
        <v>0</v>
      </c>
      <c r="G1331" s="116">
        <v>30000</v>
      </c>
      <c r="H1331" s="114"/>
      <c r="I1331" s="80" t="s">
        <v>2111</v>
      </c>
      <c r="J1331" s="114"/>
      <c r="K1331" s="80">
        <v>1.31</v>
      </c>
      <c r="L1331" s="150">
        <v>0.8</v>
      </c>
      <c r="M1331" s="80" t="s">
        <v>2050</v>
      </c>
    </row>
    <row r="1332" spans="1:13" ht="15" customHeight="1">
      <c r="A1332" s="76" t="s">
        <v>1991</v>
      </c>
      <c r="B1332" s="118" t="s">
        <v>345</v>
      </c>
      <c r="C1332" s="112"/>
      <c r="D1332" s="157">
        <v>0.74419999999999997</v>
      </c>
      <c r="E1332" s="155">
        <v>3.66</v>
      </c>
      <c r="F1332" s="148">
        <f t="shared" si="21"/>
        <v>0</v>
      </c>
      <c r="G1332" s="116">
        <v>30000</v>
      </c>
      <c r="H1332" s="114"/>
      <c r="I1332" s="80" t="s">
        <v>2111</v>
      </c>
      <c r="J1332" s="114"/>
      <c r="K1332" s="80">
        <v>1.31</v>
      </c>
      <c r="L1332" s="150">
        <v>0.8</v>
      </c>
      <c r="M1332" s="80" t="s">
        <v>2050</v>
      </c>
    </row>
    <row r="1333" spans="1:13" ht="15" customHeight="1">
      <c r="A1333" s="76" t="s">
        <v>1992</v>
      </c>
      <c r="B1333" s="118" t="s">
        <v>345</v>
      </c>
      <c r="C1333" s="112"/>
      <c r="D1333" s="157">
        <v>1.1935</v>
      </c>
      <c r="E1333" s="155">
        <v>4.1100000000000003</v>
      </c>
      <c r="F1333" s="148">
        <f t="shared" si="21"/>
        <v>0</v>
      </c>
      <c r="G1333" s="116">
        <v>30000</v>
      </c>
      <c r="H1333" s="114"/>
      <c r="I1333" s="80" t="s">
        <v>2111</v>
      </c>
      <c r="J1333" s="114"/>
      <c r="K1333" s="80">
        <v>1.31</v>
      </c>
      <c r="L1333" s="150">
        <v>0.8</v>
      </c>
      <c r="M1333" s="80" t="s">
        <v>2050</v>
      </c>
    </row>
    <row r="1334" spans="1:13" ht="15" customHeight="1">
      <c r="A1334" s="76" t="s">
        <v>1993</v>
      </c>
      <c r="B1334" s="118" t="s">
        <v>345</v>
      </c>
      <c r="C1334" s="112"/>
      <c r="D1334" s="157">
        <v>1.9938</v>
      </c>
      <c r="E1334" s="155">
        <v>5.43</v>
      </c>
      <c r="F1334" s="148">
        <f t="shared" si="21"/>
        <v>0</v>
      </c>
      <c r="G1334" s="116">
        <v>44597.36</v>
      </c>
      <c r="H1334" s="114"/>
      <c r="I1334" s="80" t="s">
        <v>2111</v>
      </c>
      <c r="J1334" s="114"/>
      <c r="K1334" s="80">
        <v>1.31</v>
      </c>
      <c r="L1334" s="150">
        <v>0.8</v>
      </c>
      <c r="M1334" s="80" t="s">
        <v>2050</v>
      </c>
    </row>
    <row r="1335" spans="1:13" s="74" customFormat="1" ht="15" customHeight="1">
      <c r="A1335" s="76" t="s">
        <v>1994</v>
      </c>
      <c r="B1335" s="118" t="s">
        <v>143</v>
      </c>
      <c r="C1335" s="112"/>
      <c r="D1335" s="157">
        <v>3.3816000000000002</v>
      </c>
      <c r="E1335" s="155">
        <v>5.29</v>
      </c>
      <c r="F1335" s="148">
        <f t="shared" si="21"/>
        <v>0</v>
      </c>
      <c r="G1335" s="116">
        <v>75312.22</v>
      </c>
      <c r="H1335" s="114"/>
      <c r="I1335" s="80" t="s">
        <v>654</v>
      </c>
      <c r="J1335" s="114"/>
      <c r="K1335" s="162">
        <v>1</v>
      </c>
      <c r="L1335" s="150">
        <v>0.8</v>
      </c>
      <c r="M1335" s="80" t="s">
        <v>2050</v>
      </c>
    </row>
    <row r="1336" spans="1:13" ht="15" customHeight="1">
      <c r="A1336" s="76" t="s">
        <v>1995</v>
      </c>
      <c r="B1336" s="118" t="s">
        <v>143</v>
      </c>
      <c r="C1336" s="112"/>
      <c r="D1336" s="157">
        <v>3.3896999999999999</v>
      </c>
      <c r="E1336" s="155">
        <v>5.29</v>
      </c>
      <c r="F1336" s="148">
        <f t="shared" si="21"/>
        <v>0</v>
      </c>
      <c r="G1336" s="116">
        <v>75492.7</v>
      </c>
      <c r="H1336" s="114"/>
      <c r="I1336" s="80" t="s">
        <v>654</v>
      </c>
      <c r="J1336" s="114"/>
      <c r="K1336" s="162">
        <v>1</v>
      </c>
      <c r="L1336" s="150">
        <v>0.8</v>
      </c>
      <c r="M1336" s="80" t="s">
        <v>2050</v>
      </c>
    </row>
    <row r="1337" spans="1:13" ht="15" customHeight="1">
      <c r="A1337" s="76" t="s">
        <v>1996</v>
      </c>
      <c r="B1337" s="118" t="s">
        <v>143</v>
      </c>
      <c r="C1337" s="112"/>
      <c r="D1337" s="157">
        <v>4.1356000000000002</v>
      </c>
      <c r="E1337" s="155">
        <v>5.64</v>
      </c>
      <c r="F1337" s="148">
        <f t="shared" si="21"/>
        <v>0</v>
      </c>
      <c r="G1337" s="116">
        <v>81512.259999999995</v>
      </c>
      <c r="H1337" s="114"/>
      <c r="I1337" s="80" t="s">
        <v>654</v>
      </c>
      <c r="J1337" s="114"/>
      <c r="K1337" s="162">
        <v>1</v>
      </c>
      <c r="L1337" s="150">
        <v>0.8</v>
      </c>
      <c r="M1337" s="80" t="s">
        <v>2050</v>
      </c>
    </row>
    <row r="1338" spans="1:13">
      <c r="A1338" s="76" t="s">
        <v>1997</v>
      </c>
      <c r="B1338" s="118" t="s">
        <v>143</v>
      </c>
      <c r="C1338" s="112"/>
      <c r="D1338" s="157">
        <v>7.9444999999999997</v>
      </c>
      <c r="E1338" s="155">
        <v>8.1199999999999992</v>
      </c>
      <c r="F1338" s="148">
        <f t="shared" si="21"/>
        <v>0</v>
      </c>
      <c r="G1338" s="116">
        <v>191709.14</v>
      </c>
      <c r="H1338" s="114"/>
      <c r="I1338" s="80" t="s">
        <v>654</v>
      </c>
      <c r="J1338" s="114"/>
      <c r="K1338" s="162">
        <v>1</v>
      </c>
      <c r="L1338" s="150">
        <v>0.8</v>
      </c>
      <c r="M1338" s="80" t="s">
        <v>2050</v>
      </c>
    </row>
    <row r="1339" spans="1:13">
      <c r="A1339" s="76" t="s">
        <v>1998</v>
      </c>
      <c r="B1339" s="118" t="s">
        <v>346</v>
      </c>
      <c r="C1339" s="112"/>
      <c r="D1339" s="157">
        <v>2.327</v>
      </c>
      <c r="E1339" s="155">
        <v>4.33</v>
      </c>
      <c r="F1339" s="148">
        <f t="shared" si="21"/>
        <v>0</v>
      </c>
      <c r="G1339" s="116">
        <v>51970.99</v>
      </c>
      <c r="H1339" s="114"/>
      <c r="I1339" s="80" t="s">
        <v>679</v>
      </c>
      <c r="J1339" s="114"/>
      <c r="K1339" s="162">
        <v>1</v>
      </c>
      <c r="L1339" s="150">
        <v>0.8</v>
      </c>
      <c r="M1339" s="80" t="s">
        <v>2050</v>
      </c>
    </row>
    <row r="1340" spans="1:13">
      <c r="A1340" s="76" t="s">
        <v>1999</v>
      </c>
      <c r="B1340" s="118" t="s">
        <v>346</v>
      </c>
      <c r="C1340" s="112"/>
      <c r="D1340" s="157">
        <v>3.2000999999999999</v>
      </c>
      <c r="E1340" s="155">
        <v>5.14</v>
      </c>
      <c r="F1340" s="148">
        <f t="shared" si="21"/>
        <v>0</v>
      </c>
      <c r="G1340" s="116">
        <v>70303.09</v>
      </c>
      <c r="H1340" s="114"/>
      <c r="I1340" s="80" t="s">
        <v>679</v>
      </c>
      <c r="J1340" s="114"/>
      <c r="K1340" s="162">
        <v>1</v>
      </c>
      <c r="L1340" s="150">
        <v>0.8</v>
      </c>
      <c r="M1340" s="80" t="s">
        <v>2050</v>
      </c>
    </row>
    <row r="1341" spans="1:13">
      <c r="A1341" s="76" t="s">
        <v>2000</v>
      </c>
      <c r="B1341" s="118" t="s">
        <v>346</v>
      </c>
      <c r="C1341" s="112"/>
      <c r="D1341" s="157">
        <v>4.0629</v>
      </c>
      <c r="E1341" s="155">
        <v>6.58</v>
      </c>
      <c r="F1341" s="148">
        <f t="shared" si="21"/>
        <v>0</v>
      </c>
      <c r="G1341" s="116">
        <v>80186.39</v>
      </c>
      <c r="H1341" s="114"/>
      <c r="I1341" s="80" t="s">
        <v>679</v>
      </c>
      <c r="J1341" s="114"/>
      <c r="K1341" s="162">
        <v>1</v>
      </c>
      <c r="L1341" s="150">
        <v>0.8</v>
      </c>
      <c r="M1341" s="80" t="s">
        <v>2050</v>
      </c>
    </row>
    <row r="1342" spans="1:13">
      <c r="A1342" s="76" t="s">
        <v>2001</v>
      </c>
      <c r="B1342" s="118" t="s">
        <v>346</v>
      </c>
      <c r="C1342" s="112"/>
      <c r="D1342" s="157">
        <v>9.5145999999999997</v>
      </c>
      <c r="E1342" s="155">
        <v>15.77</v>
      </c>
      <c r="F1342" s="148">
        <f t="shared" si="21"/>
        <v>0</v>
      </c>
      <c r="G1342" s="116">
        <v>274707.18</v>
      </c>
      <c r="H1342" s="114"/>
      <c r="I1342" s="80" t="s">
        <v>679</v>
      </c>
      <c r="J1342" s="114"/>
      <c r="K1342" s="162">
        <v>1</v>
      </c>
      <c r="L1342" s="150">
        <v>0.8</v>
      </c>
      <c r="M1342" s="80" t="s">
        <v>2050</v>
      </c>
    </row>
    <row r="1343" spans="1:13">
      <c r="A1343" s="76" t="s">
        <v>2002</v>
      </c>
      <c r="B1343" s="118" t="s">
        <v>347</v>
      </c>
      <c r="C1343" s="112"/>
      <c r="D1343" s="157">
        <v>2.2583000000000002</v>
      </c>
      <c r="E1343" s="155">
        <v>3.35</v>
      </c>
      <c r="F1343" s="148">
        <f t="shared" si="21"/>
        <v>0</v>
      </c>
      <c r="G1343" s="116">
        <v>46341.73</v>
      </c>
      <c r="H1343" s="114"/>
      <c r="I1343" s="80" t="s">
        <v>679</v>
      </c>
      <c r="J1343" s="114"/>
      <c r="K1343" s="162">
        <v>1</v>
      </c>
      <c r="L1343" s="150">
        <v>0.8</v>
      </c>
      <c r="M1343" s="80" t="s">
        <v>2050</v>
      </c>
    </row>
    <row r="1344" spans="1:13">
      <c r="A1344" s="76" t="s">
        <v>2003</v>
      </c>
      <c r="B1344" s="118" t="s">
        <v>347</v>
      </c>
      <c r="C1344" s="112"/>
      <c r="D1344" s="157">
        <v>2.2999000000000001</v>
      </c>
      <c r="E1344" s="155">
        <v>5.21</v>
      </c>
      <c r="F1344" s="148">
        <f t="shared" si="21"/>
        <v>0</v>
      </c>
      <c r="G1344" s="116">
        <v>66906.92</v>
      </c>
      <c r="H1344" s="114"/>
      <c r="I1344" s="80" t="s">
        <v>679</v>
      </c>
      <c r="J1344" s="114"/>
      <c r="K1344" s="162">
        <v>1</v>
      </c>
      <c r="L1344" s="150">
        <v>0.8</v>
      </c>
      <c r="M1344" s="80" t="s">
        <v>2050</v>
      </c>
    </row>
    <row r="1345" spans="1:13">
      <c r="A1345" s="76" t="s">
        <v>2004</v>
      </c>
      <c r="B1345" s="118" t="s">
        <v>347</v>
      </c>
      <c r="C1345" s="112"/>
      <c r="D1345" s="157">
        <v>3.2042999999999999</v>
      </c>
      <c r="E1345" s="155">
        <v>8.0500000000000007</v>
      </c>
      <c r="F1345" s="148">
        <f t="shared" si="21"/>
        <v>0</v>
      </c>
      <c r="G1345" s="116">
        <v>71131.59</v>
      </c>
      <c r="H1345" s="114"/>
      <c r="I1345" s="80" t="s">
        <v>679</v>
      </c>
      <c r="J1345" s="114"/>
      <c r="K1345" s="162">
        <v>1</v>
      </c>
      <c r="L1345" s="150">
        <v>0.8</v>
      </c>
      <c r="M1345" s="80" t="s">
        <v>2050</v>
      </c>
    </row>
    <row r="1346" spans="1:13">
      <c r="A1346" s="76" t="s">
        <v>2005</v>
      </c>
      <c r="B1346" s="118" t="s">
        <v>347</v>
      </c>
      <c r="C1346" s="112"/>
      <c r="D1346" s="157">
        <v>6.7797999999999998</v>
      </c>
      <c r="E1346" s="155">
        <v>13.43</v>
      </c>
      <c r="F1346" s="148">
        <f t="shared" si="21"/>
        <v>0</v>
      </c>
      <c r="G1346" s="116">
        <v>152301.54999999999</v>
      </c>
      <c r="H1346" s="114"/>
      <c r="I1346" s="80" t="s">
        <v>679</v>
      </c>
      <c r="J1346" s="114"/>
      <c r="K1346" s="162">
        <v>1</v>
      </c>
      <c r="L1346" s="150">
        <v>0.8</v>
      </c>
      <c r="M1346" s="80" t="s">
        <v>2050</v>
      </c>
    </row>
    <row r="1347" spans="1:13">
      <c r="A1347" s="76" t="s">
        <v>2006</v>
      </c>
      <c r="B1347" s="118" t="s">
        <v>348</v>
      </c>
      <c r="C1347" s="112"/>
      <c r="D1347" s="157">
        <v>0.74339999999999995</v>
      </c>
      <c r="E1347" s="155">
        <v>2.25</v>
      </c>
      <c r="F1347" s="148">
        <f t="shared" si="21"/>
        <v>0</v>
      </c>
      <c r="G1347" s="116">
        <v>30000</v>
      </c>
      <c r="H1347" s="114"/>
      <c r="I1347" s="80" t="s">
        <v>679</v>
      </c>
      <c r="J1347" s="114"/>
      <c r="K1347" s="162">
        <v>1</v>
      </c>
      <c r="L1347" s="150">
        <v>0.8</v>
      </c>
      <c r="M1347" s="80" t="s">
        <v>2050</v>
      </c>
    </row>
    <row r="1348" spans="1:13">
      <c r="A1348" s="76" t="s">
        <v>2007</v>
      </c>
      <c r="B1348" s="118" t="s">
        <v>348</v>
      </c>
      <c r="C1348" s="112"/>
      <c r="D1348" s="157">
        <v>0.74339999999999995</v>
      </c>
      <c r="E1348" s="155">
        <v>2.42</v>
      </c>
      <c r="F1348" s="148">
        <f t="shared" si="21"/>
        <v>0</v>
      </c>
      <c r="G1348" s="116">
        <v>30000</v>
      </c>
      <c r="H1348" s="114"/>
      <c r="I1348" s="80" t="s">
        <v>679</v>
      </c>
      <c r="J1348" s="114"/>
      <c r="K1348" s="162">
        <v>1</v>
      </c>
      <c r="L1348" s="150">
        <v>0.8</v>
      </c>
      <c r="M1348" s="80" t="s">
        <v>2050</v>
      </c>
    </row>
    <row r="1349" spans="1:13">
      <c r="A1349" s="76" t="s">
        <v>2008</v>
      </c>
      <c r="B1349" s="118" t="s">
        <v>348</v>
      </c>
      <c r="C1349" s="112"/>
      <c r="D1349" s="157">
        <v>1.7145999999999999</v>
      </c>
      <c r="E1349" s="155">
        <v>4.51</v>
      </c>
      <c r="F1349" s="148">
        <f t="shared" si="21"/>
        <v>0</v>
      </c>
      <c r="G1349" s="116">
        <v>54877.01</v>
      </c>
      <c r="H1349" s="114"/>
      <c r="I1349" s="80" t="s">
        <v>679</v>
      </c>
      <c r="J1349" s="114"/>
      <c r="K1349" s="162">
        <v>1</v>
      </c>
      <c r="L1349" s="150">
        <v>0.8</v>
      </c>
      <c r="M1349" s="80" t="s">
        <v>2050</v>
      </c>
    </row>
    <row r="1350" spans="1:13">
      <c r="A1350" s="76" t="s">
        <v>2009</v>
      </c>
      <c r="B1350" s="118" t="s">
        <v>348</v>
      </c>
      <c r="C1350" s="112"/>
      <c r="D1350" s="157">
        <v>4.8254999999999999</v>
      </c>
      <c r="E1350" s="155">
        <v>9.16</v>
      </c>
      <c r="F1350" s="148">
        <f t="shared" si="21"/>
        <v>0</v>
      </c>
      <c r="G1350" s="116">
        <v>163556.26</v>
      </c>
      <c r="H1350" s="114"/>
      <c r="I1350" s="80" t="s">
        <v>679</v>
      </c>
      <c r="J1350" s="114"/>
      <c r="K1350" s="162">
        <v>1</v>
      </c>
      <c r="L1350" s="150">
        <v>0.8</v>
      </c>
      <c r="M1350" s="80" t="s">
        <v>2050</v>
      </c>
    </row>
    <row r="1351" spans="1:13">
      <c r="A1351" s="76" t="s">
        <v>2010</v>
      </c>
      <c r="B1351" s="118" t="s">
        <v>349</v>
      </c>
      <c r="C1351" s="112"/>
      <c r="D1351" s="157">
        <v>1.8418000000000001</v>
      </c>
      <c r="E1351" s="155">
        <v>2.15</v>
      </c>
      <c r="F1351" s="148">
        <f t="shared" si="21"/>
        <v>0</v>
      </c>
      <c r="G1351" s="116">
        <v>40404.410000000003</v>
      </c>
      <c r="H1351" s="114"/>
      <c r="I1351" s="80" t="s">
        <v>652</v>
      </c>
      <c r="J1351" s="114"/>
      <c r="K1351" s="162">
        <v>1</v>
      </c>
      <c r="L1351" s="150">
        <v>0.8</v>
      </c>
      <c r="M1351" s="80" t="s">
        <v>2050</v>
      </c>
    </row>
    <row r="1352" spans="1:13">
      <c r="A1352" s="76" t="s">
        <v>2011</v>
      </c>
      <c r="B1352" s="118" t="s">
        <v>349</v>
      </c>
      <c r="C1352" s="112"/>
      <c r="D1352" s="157">
        <v>2.4527999999999999</v>
      </c>
      <c r="E1352" s="155">
        <v>3.51</v>
      </c>
      <c r="F1352" s="148">
        <f t="shared" si="21"/>
        <v>0</v>
      </c>
      <c r="G1352" s="116">
        <v>60372.14</v>
      </c>
      <c r="H1352" s="114"/>
      <c r="I1352" s="80" t="s">
        <v>652</v>
      </c>
      <c r="J1352" s="114"/>
      <c r="K1352" s="162">
        <v>1</v>
      </c>
      <c r="L1352" s="150">
        <v>0.8</v>
      </c>
      <c r="M1352" s="80" t="s">
        <v>2050</v>
      </c>
    </row>
    <row r="1353" spans="1:13">
      <c r="A1353" s="76" t="s">
        <v>2012</v>
      </c>
      <c r="B1353" s="118" t="s">
        <v>349</v>
      </c>
      <c r="C1353" s="112"/>
      <c r="D1353" s="157">
        <v>4.0331000000000001</v>
      </c>
      <c r="E1353" s="155">
        <v>9.7899999999999991</v>
      </c>
      <c r="F1353" s="148">
        <f t="shared" si="21"/>
        <v>0</v>
      </c>
      <c r="G1353" s="116">
        <v>100106.72</v>
      </c>
      <c r="H1353" s="114"/>
      <c r="I1353" s="80" t="s">
        <v>652</v>
      </c>
      <c r="J1353" s="114"/>
      <c r="K1353" s="162">
        <v>1</v>
      </c>
      <c r="L1353" s="150">
        <v>0.8</v>
      </c>
      <c r="M1353" s="80" t="s">
        <v>2050</v>
      </c>
    </row>
    <row r="1354" spans="1:13">
      <c r="A1354" s="76" t="s">
        <v>2013</v>
      </c>
      <c r="B1354" s="118" t="s">
        <v>349</v>
      </c>
      <c r="C1354" s="112"/>
      <c r="D1354" s="157">
        <v>7.2340999999999998</v>
      </c>
      <c r="E1354" s="155">
        <v>12.45</v>
      </c>
      <c r="F1354" s="148">
        <f t="shared" si="21"/>
        <v>0</v>
      </c>
      <c r="G1354" s="116">
        <v>175646.05</v>
      </c>
      <c r="H1354" s="114"/>
      <c r="I1354" s="80" t="s">
        <v>652</v>
      </c>
      <c r="J1354" s="114"/>
      <c r="K1354" s="162">
        <v>1</v>
      </c>
      <c r="L1354" s="150">
        <v>0.8</v>
      </c>
      <c r="M1354" s="80" t="s">
        <v>2050</v>
      </c>
    </row>
    <row r="1355" spans="1:13">
      <c r="A1355" s="76" t="s">
        <v>2014</v>
      </c>
      <c r="B1355" s="118" t="s">
        <v>350</v>
      </c>
      <c r="C1355" s="112"/>
      <c r="D1355" s="157">
        <v>0.94369999999999998</v>
      </c>
      <c r="E1355" s="155">
        <v>3.3</v>
      </c>
      <c r="F1355" s="148">
        <f t="shared" si="21"/>
        <v>0</v>
      </c>
      <c r="G1355" s="116">
        <v>30000</v>
      </c>
      <c r="H1355" s="114"/>
      <c r="I1355" s="80" t="s">
        <v>652</v>
      </c>
      <c r="J1355" s="114"/>
      <c r="K1355" s="162">
        <v>1</v>
      </c>
      <c r="L1355" s="150">
        <v>0.8</v>
      </c>
      <c r="M1355" s="80" t="s">
        <v>2050</v>
      </c>
    </row>
    <row r="1356" spans="1:13">
      <c r="A1356" s="76" t="s">
        <v>2015</v>
      </c>
      <c r="B1356" s="118" t="s">
        <v>350</v>
      </c>
      <c r="C1356" s="112"/>
      <c r="D1356" s="157">
        <v>2.0114000000000001</v>
      </c>
      <c r="E1356" s="155">
        <v>5.28</v>
      </c>
      <c r="F1356" s="148">
        <f t="shared" si="21"/>
        <v>0</v>
      </c>
      <c r="G1356" s="116">
        <v>56558.83</v>
      </c>
      <c r="H1356" s="114"/>
      <c r="I1356" s="80" t="s">
        <v>652</v>
      </c>
      <c r="J1356" s="114"/>
      <c r="K1356" s="162">
        <v>1</v>
      </c>
      <c r="L1356" s="150">
        <v>0.8</v>
      </c>
      <c r="M1356" s="80" t="s">
        <v>2050</v>
      </c>
    </row>
    <row r="1357" spans="1:13">
      <c r="A1357" s="76" t="s">
        <v>2016</v>
      </c>
      <c r="B1357" s="118" t="s">
        <v>350</v>
      </c>
      <c r="C1357" s="112"/>
      <c r="D1357" s="157">
        <v>2.7484999999999999</v>
      </c>
      <c r="E1357" s="155">
        <v>6.68</v>
      </c>
      <c r="F1357" s="148">
        <f t="shared" si="21"/>
        <v>0</v>
      </c>
      <c r="G1357" s="116">
        <v>75825.759999999995</v>
      </c>
      <c r="H1357" s="114"/>
      <c r="I1357" s="80" t="s">
        <v>652</v>
      </c>
      <c r="J1357" s="114"/>
      <c r="K1357" s="162">
        <v>1</v>
      </c>
      <c r="L1357" s="150">
        <v>0.8</v>
      </c>
      <c r="M1357" s="80" t="s">
        <v>2050</v>
      </c>
    </row>
    <row r="1358" spans="1:13">
      <c r="A1358" s="76" t="s">
        <v>2017</v>
      </c>
      <c r="B1358" s="118" t="s">
        <v>350</v>
      </c>
      <c r="C1358" s="112"/>
      <c r="D1358" s="157">
        <v>5.2903000000000002</v>
      </c>
      <c r="E1358" s="155">
        <v>11.4</v>
      </c>
      <c r="F1358" s="148">
        <f t="shared" si="21"/>
        <v>0</v>
      </c>
      <c r="G1358" s="116">
        <v>130271.4</v>
      </c>
      <c r="H1358" s="114"/>
      <c r="I1358" s="80" t="s">
        <v>652</v>
      </c>
      <c r="J1358" s="114"/>
      <c r="K1358" s="162">
        <v>1</v>
      </c>
      <c r="L1358" s="150">
        <v>0.8</v>
      </c>
      <c r="M1358" s="80" t="s">
        <v>2050</v>
      </c>
    </row>
    <row r="1359" spans="1:13">
      <c r="A1359" s="76" t="s">
        <v>2018</v>
      </c>
      <c r="B1359" s="118" t="s">
        <v>351</v>
      </c>
      <c r="C1359" s="112"/>
      <c r="D1359" s="157">
        <v>1.2072000000000001</v>
      </c>
      <c r="E1359" s="155">
        <v>2.5499999999999998</v>
      </c>
      <c r="F1359" s="148">
        <f t="shared" si="21"/>
        <v>0</v>
      </c>
      <c r="G1359" s="116">
        <v>30000</v>
      </c>
      <c r="H1359" s="114"/>
      <c r="I1359" s="80" t="s">
        <v>652</v>
      </c>
      <c r="J1359" s="114"/>
      <c r="K1359" s="162">
        <v>1</v>
      </c>
      <c r="L1359" s="150">
        <v>0.8</v>
      </c>
      <c r="M1359" s="80" t="s">
        <v>2050</v>
      </c>
    </row>
    <row r="1360" spans="1:13">
      <c r="A1360" s="76" t="s">
        <v>2019</v>
      </c>
      <c r="B1360" s="118" t="s">
        <v>351</v>
      </c>
      <c r="C1360" s="112"/>
      <c r="D1360" s="157">
        <v>1.4095</v>
      </c>
      <c r="E1360" s="155">
        <v>4.07</v>
      </c>
      <c r="F1360" s="148">
        <f t="shared" si="21"/>
        <v>0</v>
      </c>
      <c r="G1360" s="116">
        <v>37443.449999999997</v>
      </c>
      <c r="H1360" s="114"/>
      <c r="I1360" s="80" t="s">
        <v>652</v>
      </c>
      <c r="J1360" s="114"/>
      <c r="K1360" s="162">
        <v>1</v>
      </c>
      <c r="L1360" s="150">
        <v>0.8</v>
      </c>
      <c r="M1360" s="80" t="s">
        <v>2050</v>
      </c>
    </row>
    <row r="1361" spans="1:13">
      <c r="A1361" s="76" t="s">
        <v>2020</v>
      </c>
      <c r="B1361" s="118" t="s">
        <v>351</v>
      </c>
      <c r="C1361" s="112"/>
      <c r="D1361" s="157">
        <v>2.6288999999999998</v>
      </c>
      <c r="E1361" s="155">
        <v>6.39</v>
      </c>
      <c r="F1361" s="148">
        <f t="shared" si="21"/>
        <v>0</v>
      </c>
      <c r="G1361" s="116">
        <v>62440.66</v>
      </c>
      <c r="H1361" s="114"/>
      <c r="I1361" s="80" t="s">
        <v>652</v>
      </c>
      <c r="J1361" s="114"/>
      <c r="K1361" s="162">
        <v>1</v>
      </c>
      <c r="L1361" s="150">
        <v>0.8</v>
      </c>
      <c r="M1361" s="80" t="s">
        <v>2050</v>
      </c>
    </row>
    <row r="1362" spans="1:13">
      <c r="A1362" s="76" t="s">
        <v>2021</v>
      </c>
      <c r="B1362" s="118" t="s">
        <v>351</v>
      </c>
      <c r="C1362" s="112"/>
      <c r="D1362" s="157">
        <v>5.1165000000000003</v>
      </c>
      <c r="E1362" s="155">
        <v>11.51</v>
      </c>
      <c r="F1362" s="148">
        <f t="shared" si="21"/>
        <v>0</v>
      </c>
      <c r="G1362" s="116">
        <v>125829.28</v>
      </c>
      <c r="H1362" s="114"/>
      <c r="I1362" s="80" t="s">
        <v>652</v>
      </c>
      <c r="J1362" s="114"/>
      <c r="K1362" s="162">
        <v>1</v>
      </c>
      <c r="L1362" s="150">
        <v>0.8</v>
      </c>
      <c r="M1362" s="80" t="s">
        <v>2050</v>
      </c>
    </row>
    <row r="1363" spans="1:13">
      <c r="A1363" s="161" t="s">
        <v>2147</v>
      </c>
      <c r="B1363" s="118" t="s">
        <v>144</v>
      </c>
      <c r="C1363" s="112"/>
      <c r="D1363" s="157">
        <v>0</v>
      </c>
      <c r="E1363" s="155">
        <v>0</v>
      </c>
      <c r="F1363" s="148">
        <f t="shared" si="21"/>
        <v>0</v>
      </c>
      <c r="G1363" s="116">
        <v>0</v>
      </c>
      <c r="H1363" s="114"/>
      <c r="I1363" s="80" t="s">
        <v>680</v>
      </c>
      <c r="J1363" s="114"/>
      <c r="K1363" s="162">
        <v>1</v>
      </c>
      <c r="L1363" s="150">
        <v>0.8</v>
      </c>
      <c r="M1363" s="80" t="s">
        <v>2050</v>
      </c>
    </row>
    <row r="1364" spans="1:13">
      <c r="A1364" s="161" t="s">
        <v>2148</v>
      </c>
      <c r="B1364" s="118" t="s">
        <v>145</v>
      </c>
      <c r="C1364" s="112"/>
      <c r="D1364" s="157">
        <v>0</v>
      </c>
      <c r="E1364" s="155">
        <v>0</v>
      </c>
      <c r="F1364" s="148">
        <f t="shared" si="21"/>
        <v>0</v>
      </c>
      <c r="G1364" s="116">
        <v>0</v>
      </c>
      <c r="H1364" s="114"/>
      <c r="I1364" s="80" t="s">
        <v>680</v>
      </c>
      <c r="J1364" s="114"/>
      <c r="K1364" s="162">
        <v>1</v>
      </c>
      <c r="L1364" s="150">
        <v>0.8</v>
      </c>
      <c r="M1364" s="80" t="s">
        <v>2050</v>
      </c>
    </row>
    <row r="1366" spans="1:13">
      <c r="A1366" s="215"/>
      <c r="B1366" s="73" t="s">
        <v>2267</v>
      </c>
    </row>
  </sheetData>
  <sheetProtection algorithmName="SHA-512" hashValue="nXmX9gm2WJAuEIPhHHAfuIeYF6O0aERpe94vXdDxaVDo6Lr2DqeGwqgij8megQYhJgOPwmBy2GNYd9r0mgURjw==" saltValue="C1JGumKXomM0sOXm4ti5/g==" spinCount="100000" sheet="1" objects="1" scenarios="1"/>
  <autoFilter ref="A6:M1364" xr:uid="{00000000-0009-0000-0000-000004000000}"/>
  <pageMargins left="0.75" right="0.75" top="1" bottom="1" header="0.5" footer="0.5"/>
  <pageSetup orientation="portrait" r:id="rId1"/>
  <headerFooter alignWithMargins="0"/>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74"/>
  <sheetViews>
    <sheetView showGridLines="0" workbookViewId="0">
      <pane ySplit="7" topLeftCell="A8" activePane="bottomLeft" state="frozen"/>
      <selection activeCell="C20" sqref="C20"/>
      <selection pane="bottomLeft"/>
    </sheetView>
  </sheetViews>
  <sheetFormatPr defaultColWidth="9.109375" defaultRowHeight="13.8"/>
  <cols>
    <col min="1" max="1" width="13.109375" style="1" bestFit="1" customWidth="1"/>
    <col min="2" max="2" width="49.33203125" style="1" bestFit="1" customWidth="1"/>
    <col min="3" max="3" width="1.6640625" style="1" customWidth="1"/>
    <col min="4" max="5" width="12.109375" style="1" customWidth="1"/>
    <col min="6" max="16384" width="9.109375" style="1"/>
  </cols>
  <sheetData>
    <row r="1" spans="1:5" ht="18">
      <c r="A1" s="109" t="s">
        <v>378</v>
      </c>
    </row>
    <row r="2" spans="1:5" ht="18">
      <c r="A2" s="109" t="s">
        <v>385</v>
      </c>
    </row>
    <row r="3" spans="1:5" ht="14.4">
      <c r="A3" s="136"/>
      <c r="B3" s="136"/>
      <c r="C3" s="136"/>
      <c r="D3" s="136"/>
      <c r="E3" s="136"/>
    </row>
    <row r="4" spans="1:5" ht="14.4">
      <c r="A4" s="136"/>
      <c r="B4" s="136"/>
      <c r="C4" s="136"/>
      <c r="D4" s="136"/>
      <c r="E4" s="136"/>
    </row>
    <row r="5" spans="1:5" ht="15" thickBot="1">
      <c r="A5" s="136"/>
      <c r="B5" s="136"/>
      <c r="C5" s="136"/>
      <c r="D5" s="136"/>
      <c r="E5" s="136"/>
    </row>
    <row r="6" spans="1:5" ht="29.4" thickBot="1">
      <c r="A6" s="124" t="s">
        <v>386</v>
      </c>
      <c r="B6" s="122" t="s">
        <v>355</v>
      </c>
      <c r="C6" s="136"/>
      <c r="D6" s="122" t="s">
        <v>648</v>
      </c>
      <c r="E6" s="122" t="s">
        <v>649</v>
      </c>
    </row>
    <row r="7" spans="1:5" s="110" customFormat="1" ht="14.4">
      <c r="A7" s="138" t="s">
        <v>2610</v>
      </c>
      <c r="B7" s="137" t="s">
        <v>353</v>
      </c>
      <c r="C7" s="139"/>
      <c r="D7" s="140" t="s">
        <v>2</v>
      </c>
      <c r="E7" s="140" t="s">
        <v>3</v>
      </c>
    </row>
    <row r="8" spans="1:5" ht="14.4">
      <c r="A8" s="142" t="s">
        <v>2271</v>
      </c>
      <c r="B8" s="217" t="s">
        <v>2270</v>
      </c>
      <c r="C8" s="136"/>
      <c r="D8" s="143">
        <v>3672.33</v>
      </c>
      <c r="E8" s="165">
        <v>0.104</v>
      </c>
    </row>
    <row r="9" spans="1:5" ht="14.4">
      <c r="A9" s="142" t="s">
        <v>2568</v>
      </c>
      <c r="B9" s="217" t="s">
        <v>2567</v>
      </c>
      <c r="C9" s="136"/>
      <c r="D9" s="143">
        <v>3672.33</v>
      </c>
      <c r="E9" s="165">
        <v>9.2999999999999999E-2</v>
      </c>
    </row>
    <row r="10" spans="1:5" ht="14.4">
      <c r="A10" s="142" t="s">
        <v>2269</v>
      </c>
      <c r="B10" s="217" t="s">
        <v>2268</v>
      </c>
      <c r="C10" s="136"/>
      <c r="D10" s="143">
        <v>3672.33</v>
      </c>
      <c r="E10" s="165">
        <v>0.21299999999999999</v>
      </c>
    </row>
    <row r="11" spans="1:5" ht="14.4">
      <c r="A11" s="142" t="s">
        <v>2301</v>
      </c>
      <c r="B11" s="217" t="s">
        <v>2300</v>
      </c>
      <c r="C11" s="136"/>
      <c r="D11" s="143">
        <v>3672.33</v>
      </c>
      <c r="E11" s="165">
        <v>0.20699999999999999</v>
      </c>
    </row>
    <row r="12" spans="1:5" ht="14.4">
      <c r="A12" s="142" t="s">
        <v>2302</v>
      </c>
      <c r="B12" s="217" t="s">
        <v>2149</v>
      </c>
      <c r="C12" s="136"/>
      <c r="D12" s="143">
        <v>3672.33</v>
      </c>
      <c r="E12" s="165">
        <v>0.159</v>
      </c>
    </row>
    <row r="13" spans="1:5" ht="14.4">
      <c r="A13" s="142" t="s">
        <v>2304</v>
      </c>
      <c r="B13" s="217" t="s">
        <v>2303</v>
      </c>
      <c r="C13" s="136"/>
      <c r="D13" s="143">
        <v>3672.33</v>
      </c>
      <c r="E13" s="165">
        <v>0.24199999999999999</v>
      </c>
    </row>
    <row r="14" spans="1:5" ht="14.4">
      <c r="A14" s="142" t="s">
        <v>2210</v>
      </c>
      <c r="B14" s="141" t="s">
        <v>2149</v>
      </c>
      <c r="C14" s="136"/>
      <c r="D14" s="143">
        <v>3672.33</v>
      </c>
      <c r="E14" s="165">
        <v>0.16200000000000001</v>
      </c>
    </row>
    <row r="15" spans="1:5" ht="14.4">
      <c r="A15" s="142" t="s">
        <v>388</v>
      </c>
      <c r="B15" s="141" t="s">
        <v>387</v>
      </c>
      <c r="C15" s="136"/>
      <c r="D15" s="143">
        <v>3672.33</v>
      </c>
      <c r="E15" s="165">
        <v>0.19800000000000001</v>
      </c>
    </row>
    <row r="16" spans="1:5" ht="14.4">
      <c r="A16" s="142" t="s">
        <v>2211</v>
      </c>
      <c r="B16" s="141" t="s">
        <v>2150</v>
      </c>
      <c r="C16" s="136"/>
      <c r="D16" s="143">
        <v>3672.33</v>
      </c>
      <c r="E16" s="165">
        <v>0.216</v>
      </c>
    </row>
    <row r="17" spans="1:5" ht="14.4">
      <c r="A17" s="142" t="s">
        <v>2212</v>
      </c>
      <c r="B17" s="141" t="s">
        <v>2151</v>
      </c>
      <c r="C17" s="136"/>
      <c r="D17" s="143">
        <v>3672.33</v>
      </c>
      <c r="E17" s="165">
        <v>0.25800000000000001</v>
      </c>
    </row>
    <row r="18" spans="1:5" ht="14.4">
      <c r="A18" s="142" t="s">
        <v>390</v>
      </c>
      <c r="B18" s="141" t="s">
        <v>389</v>
      </c>
      <c r="C18" s="136"/>
      <c r="D18" s="143">
        <v>3672.33</v>
      </c>
      <c r="E18" s="165">
        <v>0.28999999999999998</v>
      </c>
    </row>
    <row r="19" spans="1:5" ht="14.4">
      <c r="A19" s="145" t="s">
        <v>2213</v>
      </c>
      <c r="B19" s="144" t="s">
        <v>2152</v>
      </c>
      <c r="C19" s="136"/>
      <c r="D19" s="143">
        <v>3672.33</v>
      </c>
      <c r="E19" s="165">
        <v>0.36699999999999999</v>
      </c>
    </row>
    <row r="20" spans="1:5" ht="14.4">
      <c r="A20" s="142" t="s">
        <v>2273</v>
      </c>
      <c r="B20" s="217" t="s">
        <v>2272</v>
      </c>
      <c r="C20" s="136"/>
      <c r="D20" s="143">
        <v>3672.33</v>
      </c>
      <c r="E20" s="165">
        <v>0.41599999999999998</v>
      </c>
    </row>
    <row r="21" spans="1:5" ht="14.4">
      <c r="A21" s="142" t="s">
        <v>392</v>
      </c>
      <c r="B21" s="141" t="s">
        <v>391</v>
      </c>
      <c r="C21" s="136"/>
      <c r="D21" s="143">
        <v>3672.33</v>
      </c>
      <c r="E21" s="165">
        <v>0.40300000000000002</v>
      </c>
    </row>
    <row r="22" spans="1:5" ht="14.4">
      <c r="A22" s="142" t="s">
        <v>394</v>
      </c>
      <c r="B22" s="141" t="s">
        <v>393</v>
      </c>
      <c r="C22" s="136"/>
      <c r="D22" s="143">
        <v>3672.33</v>
      </c>
      <c r="E22" s="165">
        <v>0.114</v>
      </c>
    </row>
    <row r="23" spans="1:5" ht="14.4">
      <c r="A23" s="142" t="s">
        <v>2275</v>
      </c>
      <c r="B23" s="217" t="s">
        <v>2274</v>
      </c>
      <c r="C23" s="136"/>
      <c r="D23" s="143">
        <v>3672.33</v>
      </c>
      <c r="E23" s="165">
        <v>0.26300000000000001</v>
      </c>
    </row>
    <row r="24" spans="1:5" ht="14.4">
      <c r="A24" s="142" t="s">
        <v>396</v>
      </c>
      <c r="B24" s="141" t="s">
        <v>395</v>
      </c>
      <c r="C24" s="136"/>
      <c r="D24" s="143">
        <v>3672.33</v>
      </c>
      <c r="E24" s="165">
        <v>0.318</v>
      </c>
    </row>
    <row r="25" spans="1:5" ht="14.4">
      <c r="A25" s="142" t="s">
        <v>2277</v>
      </c>
      <c r="B25" s="217" t="s">
        <v>2276</v>
      </c>
      <c r="C25" s="136"/>
      <c r="D25" s="143">
        <v>3672.33</v>
      </c>
      <c r="E25" s="165">
        <v>0.23400000000000001</v>
      </c>
    </row>
    <row r="26" spans="1:5" ht="14.4">
      <c r="A26" s="142" t="s">
        <v>398</v>
      </c>
      <c r="B26" s="141" t="s">
        <v>397</v>
      </c>
      <c r="C26" s="136"/>
      <c r="D26" s="143">
        <v>3672.33</v>
      </c>
      <c r="E26" s="165">
        <v>0.35499999999999998</v>
      </c>
    </row>
    <row r="27" spans="1:5" ht="14.4">
      <c r="A27" s="142" t="s">
        <v>2279</v>
      </c>
      <c r="B27" s="217" t="s">
        <v>2278</v>
      </c>
      <c r="C27" s="136"/>
      <c r="D27" s="143">
        <v>3672.33</v>
      </c>
      <c r="E27" s="165">
        <v>0.48199999999999998</v>
      </c>
    </row>
    <row r="28" spans="1:5" ht="14.4">
      <c r="A28" s="142" t="s">
        <v>2214</v>
      </c>
      <c r="B28" s="141" t="s">
        <v>2153</v>
      </c>
      <c r="C28" s="136"/>
      <c r="D28" s="143">
        <v>3672.33</v>
      </c>
      <c r="E28" s="165">
        <v>0.312</v>
      </c>
    </row>
    <row r="29" spans="1:5" ht="14.4">
      <c r="A29" s="142" t="s">
        <v>400</v>
      </c>
      <c r="B29" s="141" t="s">
        <v>399</v>
      </c>
      <c r="C29" s="136"/>
      <c r="D29" s="143">
        <v>3672.33</v>
      </c>
      <c r="E29" s="165">
        <v>0.28699999999999998</v>
      </c>
    </row>
    <row r="30" spans="1:5" ht="14.4">
      <c r="A30" s="142" t="s">
        <v>2281</v>
      </c>
      <c r="B30" s="217" t="s">
        <v>2280</v>
      </c>
      <c r="C30" s="136"/>
      <c r="D30" s="143">
        <v>3672.33</v>
      </c>
      <c r="E30" s="165">
        <v>0.44700000000000001</v>
      </c>
    </row>
    <row r="31" spans="1:5" ht="14.4">
      <c r="A31" s="142" t="s">
        <v>2283</v>
      </c>
      <c r="B31" s="217" t="s">
        <v>2282</v>
      </c>
      <c r="C31" s="136"/>
      <c r="D31" s="143">
        <v>3672.33</v>
      </c>
      <c r="E31" s="165">
        <v>0.434</v>
      </c>
    </row>
    <row r="32" spans="1:5" ht="14.4">
      <c r="A32" s="142" t="s">
        <v>2215</v>
      </c>
      <c r="B32" s="141" t="s">
        <v>2154</v>
      </c>
      <c r="C32" s="136"/>
      <c r="D32" s="143">
        <v>3672.33</v>
      </c>
      <c r="E32" s="165">
        <v>0.24199999999999999</v>
      </c>
    </row>
    <row r="33" spans="1:5" ht="14.4">
      <c r="A33" s="142" t="s">
        <v>402</v>
      </c>
      <c r="B33" s="141" t="s">
        <v>401</v>
      </c>
      <c r="C33" s="136"/>
      <c r="D33" s="143">
        <v>3672.33</v>
      </c>
      <c r="E33" s="165">
        <v>0.19</v>
      </c>
    </row>
    <row r="34" spans="1:5" ht="14.4">
      <c r="A34" s="142" t="s">
        <v>2216</v>
      </c>
      <c r="B34" s="141" t="s">
        <v>2155</v>
      </c>
      <c r="C34" s="136"/>
      <c r="D34" s="143">
        <v>3672.33</v>
      </c>
      <c r="E34" s="165">
        <v>0.28199999999999997</v>
      </c>
    </row>
    <row r="35" spans="1:5" ht="14.4">
      <c r="A35" s="142" t="s">
        <v>2217</v>
      </c>
      <c r="B35" s="141" t="s">
        <v>2156</v>
      </c>
      <c r="C35" s="136"/>
      <c r="D35" s="143">
        <v>3672.33</v>
      </c>
      <c r="E35" s="165">
        <v>0.255</v>
      </c>
    </row>
    <row r="36" spans="1:5" ht="14.4">
      <c r="A36" s="142" t="s">
        <v>2218</v>
      </c>
      <c r="B36" s="141" t="s">
        <v>2157</v>
      </c>
      <c r="C36" s="136"/>
      <c r="D36" s="143">
        <v>3672.33</v>
      </c>
      <c r="E36" s="165">
        <v>0.28299999999999997</v>
      </c>
    </row>
    <row r="37" spans="1:5" ht="14.4">
      <c r="A37" s="142" t="s">
        <v>2285</v>
      </c>
      <c r="B37" s="217" t="s">
        <v>2284</v>
      </c>
      <c r="C37" s="136"/>
      <c r="D37" s="143">
        <v>3672.33</v>
      </c>
      <c r="E37" s="165">
        <v>0.26100000000000001</v>
      </c>
    </row>
    <row r="38" spans="1:5" ht="14.4">
      <c r="A38" s="142" t="s">
        <v>2287</v>
      </c>
      <c r="B38" s="217" t="s">
        <v>2286</v>
      </c>
      <c r="C38" s="136"/>
      <c r="D38" s="143">
        <v>3672.33</v>
      </c>
      <c r="E38" s="165">
        <v>0.51700000000000002</v>
      </c>
    </row>
    <row r="39" spans="1:5" ht="14.4">
      <c r="A39" s="142" t="s">
        <v>2545</v>
      </c>
      <c r="B39" s="217" t="s">
        <v>2544</v>
      </c>
      <c r="C39" s="136"/>
      <c r="D39" s="143">
        <v>3672.33</v>
      </c>
      <c r="E39" s="165">
        <v>1.66</v>
      </c>
    </row>
    <row r="40" spans="1:5" ht="14.4">
      <c r="A40" s="142" t="s">
        <v>2289</v>
      </c>
      <c r="B40" s="217" t="s">
        <v>2288</v>
      </c>
      <c r="C40" s="136"/>
      <c r="D40" s="143">
        <v>3672.33</v>
      </c>
      <c r="E40" s="165">
        <v>0.71199999999999997</v>
      </c>
    </row>
    <row r="41" spans="1:5" ht="14.4">
      <c r="A41" s="142" t="s">
        <v>2291</v>
      </c>
      <c r="B41" s="217" t="s">
        <v>2290</v>
      </c>
      <c r="C41" s="136"/>
      <c r="D41" s="143">
        <v>3672.33</v>
      </c>
      <c r="E41" s="165">
        <v>1.2909999999999999</v>
      </c>
    </row>
    <row r="42" spans="1:5" ht="14.4">
      <c r="A42" s="142" t="s">
        <v>2293</v>
      </c>
      <c r="B42" s="217" t="s">
        <v>2292</v>
      </c>
      <c r="C42" s="136"/>
      <c r="D42" s="143">
        <v>3672.33</v>
      </c>
      <c r="E42" s="165">
        <v>0.375</v>
      </c>
    </row>
    <row r="43" spans="1:5" ht="14.4">
      <c r="A43" s="142" t="s">
        <v>2295</v>
      </c>
      <c r="B43" s="217" t="s">
        <v>2294</v>
      </c>
      <c r="C43" s="136"/>
      <c r="D43" s="143">
        <v>3672.33</v>
      </c>
      <c r="E43" s="165">
        <v>0.58299999999999996</v>
      </c>
    </row>
    <row r="44" spans="1:5" ht="14.4">
      <c r="A44" s="142" t="s">
        <v>2297</v>
      </c>
      <c r="B44" s="217" t="s">
        <v>2296</v>
      </c>
      <c r="C44" s="136"/>
      <c r="D44" s="143">
        <v>3672.33</v>
      </c>
      <c r="E44" s="165">
        <v>1.0109999999999999</v>
      </c>
    </row>
    <row r="45" spans="1:5" ht="14.4">
      <c r="A45" s="142" t="s">
        <v>2219</v>
      </c>
      <c r="B45" s="141" t="s">
        <v>2158</v>
      </c>
      <c r="C45" s="136"/>
      <c r="D45" s="143">
        <v>3672.33</v>
      </c>
      <c r="E45" s="165">
        <v>0.67</v>
      </c>
    </row>
    <row r="46" spans="1:5" ht="14.4">
      <c r="A46" s="142" t="s">
        <v>404</v>
      </c>
      <c r="B46" s="141" t="s">
        <v>403</v>
      </c>
      <c r="C46" s="136"/>
      <c r="D46" s="143">
        <v>3672.33</v>
      </c>
      <c r="E46" s="165">
        <v>0.61799999999999999</v>
      </c>
    </row>
    <row r="47" spans="1:5" ht="14.4">
      <c r="A47" s="142" t="s">
        <v>2220</v>
      </c>
      <c r="B47" s="141" t="s">
        <v>2159</v>
      </c>
      <c r="C47" s="136"/>
      <c r="D47" s="143">
        <v>3672.33</v>
      </c>
      <c r="E47" s="165">
        <v>0.78300000000000003</v>
      </c>
    </row>
    <row r="48" spans="1:5" ht="14.4">
      <c r="A48" s="142" t="s">
        <v>2299</v>
      </c>
      <c r="B48" s="217" t="s">
        <v>2298</v>
      </c>
      <c r="C48" s="136"/>
      <c r="D48" s="143">
        <v>3672.33</v>
      </c>
      <c r="E48" s="165">
        <v>0.28299999999999997</v>
      </c>
    </row>
    <row r="49" spans="1:5" ht="14.4">
      <c r="A49" s="142" t="s">
        <v>406</v>
      </c>
      <c r="B49" s="141" t="s">
        <v>405</v>
      </c>
      <c r="C49" s="136"/>
      <c r="D49" s="143">
        <v>3672.33</v>
      </c>
      <c r="E49" s="165">
        <v>0.38300000000000001</v>
      </c>
    </row>
    <row r="50" spans="1:5" ht="14.4">
      <c r="A50" s="142" t="s">
        <v>2221</v>
      </c>
      <c r="B50" s="141" t="s">
        <v>2160</v>
      </c>
      <c r="C50" s="136"/>
      <c r="D50" s="143">
        <v>3672.33</v>
      </c>
      <c r="E50" s="165">
        <v>0.52900000000000003</v>
      </c>
    </row>
    <row r="51" spans="1:5" ht="14.4">
      <c r="A51" s="142" t="s">
        <v>2306</v>
      </c>
      <c r="B51" s="217" t="s">
        <v>2305</v>
      </c>
      <c r="C51" s="136"/>
      <c r="D51" s="143">
        <v>3672.33</v>
      </c>
      <c r="E51" s="165">
        <v>0.27700000000000002</v>
      </c>
    </row>
    <row r="52" spans="1:5" ht="14.4">
      <c r="A52" s="142" t="s">
        <v>2308</v>
      </c>
      <c r="B52" s="217" t="s">
        <v>2307</v>
      </c>
      <c r="C52" s="136"/>
      <c r="D52" s="143">
        <v>3672.33</v>
      </c>
      <c r="E52" s="165">
        <v>0.182</v>
      </c>
    </row>
    <row r="53" spans="1:5" ht="14.4">
      <c r="A53" s="142" t="s">
        <v>2310</v>
      </c>
      <c r="B53" s="217" t="s">
        <v>2309</v>
      </c>
      <c r="C53" s="136"/>
      <c r="D53" s="143">
        <v>3672.33</v>
      </c>
      <c r="E53" s="165">
        <v>0.33800000000000002</v>
      </c>
    </row>
    <row r="54" spans="1:5" ht="14.4">
      <c r="A54" s="142" t="s">
        <v>2222</v>
      </c>
      <c r="B54" s="141" t="s">
        <v>2161</v>
      </c>
      <c r="C54" s="136"/>
      <c r="D54" s="143">
        <v>3672.33</v>
      </c>
      <c r="E54" s="165">
        <v>0.19</v>
      </c>
    </row>
    <row r="55" spans="1:5" ht="14.4">
      <c r="A55" s="142" t="s">
        <v>2312</v>
      </c>
      <c r="B55" s="217" t="s">
        <v>2311</v>
      </c>
      <c r="C55" s="136"/>
      <c r="D55" s="143">
        <v>3672.33</v>
      </c>
      <c r="E55" s="165">
        <v>0.23899999999999999</v>
      </c>
    </row>
    <row r="56" spans="1:5" ht="14.4">
      <c r="A56" s="142" t="s">
        <v>2223</v>
      </c>
      <c r="B56" s="141" t="s">
        <v>2162</v>
      </c>
      <c r="C56" s="136"/>
      <c r="D56" s="143">
        <v>3672.33</v>
      </c>
      <c r="E56" s="165">
        <v>0.155</v>
      </c>
    </row>
    <row r="57" spans="1:5" ht="14.4">
      <c r="A57" s="142" t="s">
        <v>2558</v>
      </c>
      <c r="B57" s="217" t="s">
        <v>2557</v>
      </c>
      <c r="C57" s="136"/>
      <c r="D57" s="143">
        <v>3672.33</v>
      </c>
      <c r="E57" s="165">
        <v>0.155</v>
      </c>
    </row>
    <row r="58" spans="1:5" ht="14.4">
      <c r="A58" s="142" t="s">
        <v>2314</v>
      </c>
      <c r="B58" s="217" t="s">
        <v>2313</v>
      </c>
      <c r="C58" s="136"/>
      <c r="D58" s="143">
        <v>3672.33</v>
      </c>
      <c r="E58" s="165">
        <v>0.18</v>
      </c>
    </row>
    <row r="59" spans="1:5" ht="14.4">
      <c r="A59" s="142" t="s">
        <v>2316</v>
      </c>
      <c r="B59" s="217" t="s">
        <v>2315</v>
      </c>
      <c r="C59" s="136"/>
      <c r="D59" s="143">
        <v>3672.33</v>
      </c>
      <c r="E59" s="165">
        <v>0.21099999999999999</v>
      </c>
    </row>
    <row r="60" spans="1:5" ht="14.4">
      <c r="A60" s="142" t="s">
        <v>2318</v>
      </c>
      <c r="B60" s="217" t="s">
        <v>2317</v>
      </c>
      <c r="C60" s="136"/>
      <c r="D60" s="143">
        <v>3672.33</v>
      </c>
      <c r="E60" s="165">
        <v>0.33300000000000002</v>
      </c>
    </row>
    <row r="61" spans="1:5" ht="14.4">
      <c r="A61" s="142" t="s">
        <v>2224</v>
      </c>
      <c r="B61" s="141" t="s">
        <v>2163</v>
      </c>
      <c r="C61" s="136"/>
      <c r="D61" s="143">
        <v>3672.33</v>
      </c>
      <c r="E61" s="165">
        <v>0.16400000000000001</v>
      </c>
    </row>
    <row r="62" spans="1:5" ht="14.4">
      <c r="A62" s="219" t="s">
        <v>2613</v>
      </c>
      <c r="B62" s="141" t="s">
        <v>2612</v>
      </c>
      <c r="C62" s="136"/>
      <c r="D62" s="143">
        <v>3672.33</v>
      </c>
      <c r="E62" s="165">
        <v>0.13900000000000001</v>
      </c>
    </row>
    <row r="63" spans="1:5" ht="14.4">
      <c r="A63" s="142" t="s">
        <v>2320</v>
      </c>
      <c r="B63" s="217" t="s">
        <v>2319</v>
      </c>
      <c r="C63" s="136"/>
      <c r="D63" s="143">
        <v>3672.33</v>
      </c>
      <c r="E63" s="165">
        <v>7.8E-2</v>
      </c>
    </row>
    <row r="64" spans="1:5" ht="14.4">
      <c r="A64" s="142" t="s">
        <v>2322</v>
      </c>
      <c r="B64" s="217" t="s">
        <v>2321</v>
      </c>
      <c r="C64" s="136"/>
      <c r="D64" s="143">
        <v>3672.33</v>
      </c>
      <c r="E64" s="165">
        <v>0.19800000000000001</v>
      </c>
    </row>
    <row r="65" spans="1:5" ht="14.4">
      <c r="A65" s="142" t="s">
        <v>2324</v>
      </c>
      <c r="B65" s="217" t="s">
        <v>2323</v>
      </c>
      <c r="C65" s="136"/>
      <c r="D65" s="143">
        <v>3672.33</v>
      </c>
      <c r="E65" s="165">
        <v>0.27300000000000002</v>
      </c>
    </row>
    <row r="66" spans="1:5" ht="14.4">
      <c r="A66" s="142" t="s">
        <v>2326</v>
      </c>
      <c r="B66" s="217" t="s">
        <v>2325</v>
      </c>
      <c r="C66" s="136"/>
      <c r="D66" s="143">
        <v>3672.33</v>
      </c>
      <c r="E66" s="165">
        <v>0.28599999999999998</v>
      </c>
    </row>
    <row r="67" spans="1:5" ht="14.4">
      <c r="A67" s="142" t="s">
        <v>2360</v>
      </c>
      <c r="B67" s="217" t="s">
        <v>2359</v>
      </c>
      <c r="C67" s="136"/>
      <c r="D67" s="143">
        <v>3672.33</v>
      </c>
      <c r="E67" s="165">
        <v>0.29199999999999998</v>
      </c>
    </row>
    <row r="68" spans="1:5" ht="14.4">
      <c r="A68" s="142" t="s">
        <v>2362</v>
      </c>
      <c r="B68" s="217" t="s">
        <v>2361</v>
      </c>
      <c r="C68" s="136"/>
      <c r="D68" s="143">
        <v>3672.33</v>
      </c>
      <c r="E68" s="165">
        <v>0.34399999999999997</v>
      </c>
    </row>
    <row r="69" spans="1:5" ht="14.4">
      <c r="A69" s="142" t="s">
        <v>2364</v>
      </c>
      <c r="B69" s="217" t="s">
        <v>2363</v>
      </c>
      <c r="C69" s="136"/>
      <c r="D69" s="143">
        <v>3672.33</v>
      </c>
      <c r="E69" s="165">
        <v>0.77800000000000002</v>
      </c>
    </row>
    <row r="70" spans="1:5" ht="14.4">
      <c r="A70" s="142" t="s">
        <v>408</v>
      </c>
      <c r="B70" s="141" t="s">
        <v>407</v>
      </c>
      <c r="C70" s="136"/>
      <c r="D70" s="143">
        <v>3672.33</v>
      </c>
      <c r="E70" s="165">
        <v>0.27100000000000002</v>
      </c>
    </row>
    <row r="71" spans="1:5" ht="14.4">
      <c r="A71" s="142" t="s">
        <v>2366</v>
      </c>
      <c r="B71" s="217" t="s">
        <v>2365</v>
      </c>
      <c r="C71" s="136"/>
      <c r="D71" s="143">
        <v>3672.33</v>
      </c>
      <c r="E71" s="165">
        <v>0.217</v>
      </c>
    </row>
    <row r="72" spans="1:5" ht="14.4">
      <c r="A72" s="142" t="s">
        <v>2590</v>
      </c>
      <c r="B72" s="217" t="s">
        <v>2589</v>
      </c>
      <c r="C72" s="136"/>
      <c r="D72" s="143">
        <v>3672.33</v>
      </c>
      <c r="E72" s="165">
        <v>0.316</v>
      </c>
    </row>
    <row r="73" spans="1:5" ht="14.4">
      <c r="A73" s="142" t="s">
        <v>422</v>
      </c>
      <c r="B73" s="141" t="s">
        <v>421</v>
      </c>
      <c r="C73" s="136"/>
      <c r="D73" s="143">
        <v>3672.33</v>
      </c>
      <c r="E73" s="165">
        <v>0.186</v>
      </c>
    </row>
    <row r="74" spans="1:5" ht="14.4">
      <c r="A74" s="142" t="s">
        <v>2225</v>
      </c>
      <c r="B74" s="141" t="s">
        <v>2164</v>
      </c>
      <c r="C74" s="136"/>
      <c r="D74" s="143">
        <v>3672.33</v>
      </c>
      <c r="E74" s="165">
        <v>0.30399999999999999</v>
      </c>
    </row>
    <row r="75" spans="1:5" ht="14.4">
      <c r="A75" s="142" t="s">
        <v>2226</v>
      </c>
      <c r="B75" s="141" t="s">
        <v>2165</v>
      </c>
      <c r="C75" s="136"/>
      <c r="D75" s="143">
        <v>3672.33</v>
      </c>
      <c r="E75" s="165">
        <v>0.26100000000000001</v>
      </c>
    </row>
    <row r="76" spans="1:5" ht="14.4">
      <c r="A76" s="142" t="s">
        <v>2227</v>
      </c>
      <c r="B76" s="141" t="s">
        <v>2166</v>
      </c>
      <c r="C76" s="136"/>
      <c r="D76" s="143">
        <v>3672.33</v>
      </c>
      <c r="E76" s="165">
        <v>0.216</v>
      </c>
    </row>
    <row r="77" spans="1:5" ht="14.4">
      <c r="A77" s="142" t="s">
        <v>2370</v>
      </c>
      <c r="B77" s="217" t="s">
        <v>2369</v>
      </c>
      <c r="C77" s="136"/>
      <c r="D77" s="143">
        <v>3672.33</v>
      </c>
      <c r="E77" s="165">
        <v>0.27500000000000002</v>
      </c>
    </row>
    <row r="78" spans="1:5" ht="14.4">
      <c r="A78" s="142" t="s">
        <v>410</v>
      </c>
      <c r="B78" s="141" t="s">
        <v>409</v>
      </c>
      <c r="C78" s="136"/>
      <c r="D78" s="143">
        <v>3672.33</v>
      </c>
      <c r="E78" s="165">
        <v>0.29499999999999998</v>
      </c>
    </row>
    <row r="79" spans="1:5" ht="14.4">
      <c r="A79" s="142" t="s">
        <v>2372</v>
      </c>
      <c r="B79" s="217" t="s">
        <v>2371</v>
      </c>
      <c r="C79" s="136"/>
      <c r="D79" s="143">
        <v>3672.33</v>
      </c>
      <c r="E79" s="165">
        <v>0.14199999999999999</v>
      </c>
    </row>
    <row r="80" spans="1:5" ht="14.4">
      <c r="A80" s="142" t="s">
        <v>2228</v>
      </c>
      <c r="B80" s="141" t="s">
        <v>2167</v>
      </c>
      <c r="C80" s="136"/>
      <c r="D80" s="143">
        <v>3672.33</v>
      </c>
      <c r="E80" s="165">
        <v>0.22500000000000001</v>
      </c>
    </row>
    <row r="81" spans="1:5" ht="14.4">
      <c r="A81" s="142" t="s">
        <v>2374</v>
      </c>
      <c r="B81" s="217" t="s">
        <v>2373</v>
      </c>
      <c r="C81" s="136"/>
      <c r="D81" s="143">
        <v>3672.33</v>
      </c>
      <c r="E81" s="165">
        <v>0.23400000000000001</v>
      </c>
    </row>
    <row r="82" spans="1:5" ht="14.4">
      <c r="A82" s="142" t="s">
        <v>2376</v>
      </c>
      <c r="B82" s="217" t="s">
        <v>2375</v>
      </c>
      <c r="C82" s="136"/>
      <c r="D82" s="143">
        <v>3672.33</v>
      </c>
      <c r="E82" s="165">
        <v>0.248</v>
      </c>
    </row>
    <row r="83" spans="1:5" ht="14.4">
      <c r="A83" s="142" t="s">
        <v>2385</v>
      </c>
      <c r="B83" s="217" t="s">
        <v>2384</v>
      </c>
      <c r="C83" s="136"/>
      <c r="D83" s="143">
        <v>3672.33</v>
      </c>
      <c r="E83" s="165">
        <v>0.124</v>
      </c>
    </row>
    <row r="84" spans="1:5" ht="14.4">
      <c r="A84" s="142" t="s">
        <v>2378</v>
      </c>
      <c r="B84" s="217" t="s">
        <v>2377</v>
      </c>
      <c r="C84" s="136"/>
      <c r="D84" s="143">
        <v>3672.33</v>
      </c>
      <c r="E84" s="165">
        <v>0.245</v>
      </c>
    </row>
    <row r="85" spans="1:5" ht="14.4">
      <c r="A85" s="142" t="s">
        <v>2380</v>
      </c>
      <c r="B85" s="217" t="s">
        <v>2379</v>
      </c>
      <c r="C85" s="136"/>
      <c r="D85" s="143">
        <v>3672.33</v>
      </c>
      <c r="E85" s="165">
        <v>0.36799999999999999</v>
      </c>
    </row>
    <row r="86" spans="1:5" ht="14.4">
      <c r="A86" s="142" t="s">
        <v>2229</v>
      </c>
      <c r="B86" s="141" t="s">
        <v>2168</v>
      </c>
      <c r="C86" s="136"/>
      <c r="D86" s="143">
        <v>3672.33</v>
      </c>
      <c r="E86" s="165">
        <v>0.23300000000000001</v>
      </c>
    </row>
    <row r="87" spans="1:5" ht="14.4">
      <c r="A87" s="142" t="s">
        <v>2382</v>
      </c>
      <c r="B87" s="217" t="s">
        <v>2381</v>
      </c>
      <c r="C87" s="136"/>
      <c r="D87" s="143">
        <v>3672.33</v>
      </c>
      <c r="E87" s="165">
        <v>0.36299999999999999</v>
      </c>
    </row>
    <row r="88" spans="1:5" ht="14.4">
      <c r="A88" s="142" t="s">
        <v>2230</v>
      </c>
      <c r="B88" s="141" t="s">
        <v>2169</v>
      </c>
      <c r="C88" s="136"/>
      <c r="D88" s="143">
        <v>3672.33</v>
      </c>
      <c r="E88" s="165">
        <v>0.30599999999999999</v>
      </c>
    </row>
    <row r="89" spans="1:5" ht="14.4">
      <c r="A89" s="142" t="s">
        <v>2383</v>
      </c>
      <c r="B89" s="217" t="s">
        <v>455</v>
      </c>
      <c r="C89" s="136"/>
      <c r="D89" s="143">
        <v>3672.33</v>
      </c>
      <c r="E89" s="165">
        <v>0.14399999999999999</v>
      </c>
    </row>
    <row r="90" spans="1:5" ht="14.4">
      <c r="A90" s="142" t="s">
        <v>412</v>
      </c>
      <c r="B90" s="141" t="s">
        <v>411</v>
      </c>
      <c r="C90" s="136"/>
      <c r="D90" s="143">
        <v>3672.33</v>
      </c>
      <c r="E90" s="165">
        <v>0.245</v>
      </c>
    </row>
    <row r="91" spans="1:5" ht="14.4">
      <c r="A91" s="142" t="s">
        <v>414</v>
      </c>
      <c r="B91" s="141" t="s">
        <v>413</v>
      </c>
      <c r="C91" s="136"/>
      <c r="D91" s="143">
        <v>3672.33</v>
      </c>
      <c r="E91" s="165">
        <v>0.22800000000000001</v>
      </c>
    </row>
    <row r="92" spans="1:5" ht="14.4">
      <c r="A92" s="142" t="s">
        <v>2387</v>
      </c>
      <c r="B92" s="217" t="s">
        <v>2386</v>
      </c>
      <c r="C92" s="136"/>
      <c r="D92" s="143">
        <v>3672.33</v>
      </c>
      <c r="E92" s="165">
        <v>0.26500000000000001</v>
      </c>
    </row>
    <row r="93" spans="1:5" ht="14.4">
      <c r="A93" s="142" t="s">
        <v>2231</v>
      </c>
      <c r="B93" s="141" t="s">
        <v>2170</v>
      </c>
      <c r="C93" s="136"/>
      <c r="D93" s="143">
        <v>3672.33</v>
      </c>
      <c r="E93" s="165">
        <v>0.57799999999999996</v>
      </c>
    </row>
    <row r="94" spans="1:5" ht="14.4">
      <c r="A94" s="142" t="s">
        <v>2556</v>
      </c>
      <c r="B94" s="217" t="s">
        <v>2170</v>
      </c>
      <c r="C94" s="136"/>
      <c r="D94" s="143">
        <v>3672.33</v>
      </c>
      <c r="E94" s="165">
        <v>0.57799999999999996</v>
      </c>
    </row>
    <row r="95" spans="1:5" ht="14.4">
      <c r="A95" s="142" t="s">
        <v>2566</v>
      </c>
      <c r="B95" s="217" t="s">
        <v>2565</v>
      </c>
      <c r="C95" s="136"/>
      <c r="D95" s="143">
        <v>3672.33</v>
      </c>
      <c r="E95" s="165">
        <v>0.19800000000000001</v>
      </c>
    </row>
    <row r="96" spans="1:5" ht="14.4">
      <c r="A96" s="142" t="s">
        <v>2368</v>
      </c>
      <c r="B96" s="217" t="s">
        <v>2367</v>
      </c>
      <c r="C96" s="136"/>
      <c r="D96" s="143">
        <v>3672.33</v>
      </c>
      <c r="E96" s="165">
        <v>0.26100000000000001</v>
      </c>
    </row>
    <row r="97" spans="1:5" ht="14.4">
      <c r="A97" s="142" t="s">
        <v>2389</v>
      </c>
      <c r="B97" s="217" t="s">
        <v>2388</v>
      </c>
      <c r="C97" s="136"/>
      <c r="D97" s="143">
        <v>3672.33</v>
      </c>
      <c r="E97" s="165">
        <v>0.16200000000000001</v>
      </c>
    </row>
    <row r="98" spans="1:5" ht="14.4">
      <c r="A98" s="142" t="s">
        <v>2391</v>
      </c>
      <c r="B98" s="217" t="s">
        <v>2390</v>
      </c>
      <c r="C98" s="136"/>
      <c r="D98" s="143">
        <v>3672.33</v>
      </c>
      <c r="E98" s="165">
        <v>0.28899999999999998</v>
      </c>
    </row>
    <row r="99" spans="1:5" ht="14.4">
      <c r="A99" s="142" t="s">
        <v>2393</v>
      </c>
      <c r="B99" s="217" t="s">
        <v>2392</v>
      </c>
      <c r="C99" s="136"/>
      <c r="D99" s="143">
        <v>3672.33</v>
      </c>
      <c r="E99" s="165">
        <v>0.214</v>
      </c>
    </row>
    <row r="100" spans="1:5" ht="14.4">
      <c r="A100" s="142" t="s">
        <v>2232</v>
      </c>
      <c r="B100" s="141" t="s">
        <v>2171</v>
      </c>
      <c r="C100" s="136"/>
      <c r="D100" s="143">
        <v>3672.33</v>
      </c>
      <c r="E100" s="165">
        <v>0.223</v>
      </c>
    </row>
    <row r="101" spans="1:5" ht="14.4">
      <c r="A101" s="142" t="s">
        <v>2395</v>
      </c>
      <c r="B101" s="217" t="s">
        <v>2394</v>
      </c>
      <c r="C101" s="136"/>
      <c r="D101" s="143">
        <v>3672.33</v>
      </c>
      <c r="E101" s="165">
        <v>0.24299999999999999</v>
      </c>
    </row>
    <row r="102" spans="1:5" ht="14.4">
      <c r="A102" s="142" t="s">
        <v>2233</v>
      </c>
      <c r="B102" s="141" t="s">
        <v>2172</v>
      </c>
      <c r="C102" s="136"/>
      <c r="D102" s="143">
        <v>3672.33</v>
      </c>
      <c r="E102" s="165">
        <v>0.22800000000000001</v>
      </c>
    </row>
    <row r="103" spans="1:5" ht="14.4">
      <c r="A103" s="142" t="s">
        <v>2397</v>
      </c>
      <c r="B103" s="217" t="s">
        <v>2396</v>
      </c>
      <c r="C103" s="136"/>
      <c r="D103" s="143">
        <v>3672.33</v>
      </c>
      <c r="E103" s="165">
        <v>0.28299999999999997</v>
      </c>
    </row>
    <row r="104" spans="1:5" ht="14.4">
      <c r="A104" s="142" t="s">
        <v>2399</v>
      </c>
      <c r="B104" s="217" t="s">
        <v>2398</v>
      </c>
      <c r="C104" s="136"/>
      <c r="D104" s="143">
        <v>3672.33</v>
      </c>
      <c r="E104" s="165">
        <v>0.28299999999999997</v>
      </c>
    </row>
    <row r="105" spans="1:5" ht="14.4">
      <c r="A105" s="142" t="s">
        <v>2401</v>
      </c>
      <c r="B105" s="217" t="s">
        <v>2400</v>
      </c>
      <c r="C105" s="136"/>
      <c r="D105" s="143">
        <v>3672.33</v>
      </c>
      <c r="E105" s="165">
        <v>0.28299999999999997</v>
      </c>
    </row>
    <row r="106" spans="1:5" ht="14.4">
      <c r="A106" s="142" t="s">
        <v>2403</v>
      </c>
      <c r="B106" s="217" t="s">
        <v>2402</v>
      </c>
      <c r="C106" s="136"/>
      <c r="D106" s="143">
        <v>3672.33</v>
      </c>
      <c r="E106" s="165">
        <v>1.0229999999999999</v>
      </c>
    </row>
    <row r="107" spans="1:5" ht="14.4">
      <c r="A107" s="142" t="s">
        <v>2405</v>
      </c>
      <c r="B107" s="217" t="s">
        <v>2404</v>
      </c>
      <c r="C107" s="136"/>
      <c r="D107" s="143">
        <v>3672.33</v>
      </c>
      <c r="E107" s="165">
        <v>0.28299999999999997</v>
      </c>
    </row>
    <row r="108" spans="1:5" ht="14.4">
      <c r="A108" s="142" t="s">
        <v>2407</v>
      </c>
      <c r="B108" s="217" t="s">
        <v>2406</v>
      </c>
      <c r="C108" s="136"/>
      <c r="D108" s="143">
        <v>3672.33</v>
      </c>
      <c r="E108" s="165">
        <v>0.28299999999999997</v>
      </c>
    </row>
    <row r="109" spans="1:5" ht="14.4">
      <c r="A109" s="142" t="s">
        <v>2409</v>
      </c>
      <c r="B109" s="217" t="s">
        <v>2408</v>
      </c>
      <c r="C109" s="136"/>
      <c r="D109" s="143">
        <v>3672.33</v>
      </c>
      <c r="E109" s="165">
        <v>0.28299999999999997</v>
      </c>
    </row>
    <row r="110" spans="1:5" ht="14.4">
      <c r="A110" s="142" t="s">
        <v>2570</v>
      </c>
      <c r="B110" s="217" t="s">
        <v>2569</v>
      </c>
      <c r="C110" s="136"/>
      <c r="D110" s="143">
        <v>3672.33</v>
      </c>
      <c r="E110" s="165">
        <v>0.28299999999999997</v>
      </c>
    </row>
    <row r="111" spans="1:5" ht="14.4">
      <c r="A111" s="142" t="s">
        <v>2413</v>
      </c>
      <c r="B111" s="217" t="s">
        <v>2412</v>
      </c>
      <c r="C111" s="136"/>
      <c r="D111" s="143">
        <v>3672.33</v>
      </c>
      <c r="E111" s="165">
        <v>0.255</v>
      </c>
    </row>
    <row r="112" spans="1:5" ht="14.4">
      <c r="A112" s="142" t="s">
        <v>2234</v>
      </c>
      <c r="B112" s="141" t="s">
        <v>2173</v>
      </c>
      <c r="C112" s="136"/>
      <c r="D112" s="143">
        <v>3672.33</v>
      </c>
      <c r="E112" s="165">
        <v>0.28000000000000003</v>
      </c>
    </row>
    <row r="113" spans="1:5" ht="14.4">
      <c r="A113" s="142" t="s">
        <v>2560</v>
      </c>
      <c r="B113" s="217" t="s">
        <v>2559</v>
      </c>
      <c r="C113" s="136"/>
      <c r="D113" s="143">
        <v>3672.33</v>
      </c>
      <c r="E113" s="165">
        <v>0.14399999999999999</v>
      </c>
    </row>
    <row r="114" spans="1:5" ht="14.4">
      <c r="A114" s="142" t="s">
        <v>2328</v>
      </c>
      <c r="B114" s="217" t="s">
        <v>2327</v>
      </c>
      <c r="C114" s="136"/>
      <c r="D114" s="143">
        <v>3672.33</v>
      </c>
      <c r="E114" s="165">
        <v>0.58799999999999997</v>
      </c>
    </row>
    <row r="115" spans="1:5" ht="14.4">
      <c r="A115" s="142" t="s">
        <v>2330</v>
      </c>
      <c r="B115" s="217" t="s">
        <v>2329</v>
      </c>
      <c r="C115" s="136"/>
      <c r="D115" s="143">
        <v>3672.33</v>
      </c>
      <c r="E115" s="165">
        <v>0.68600000000000005</v>
      </c>
    </row>
    <row r="116" spans="1:5" ht="14.4">
      <c r="A116" s="142" t="s">
        <v>416</v>
      </c>
      <c r="B116" s="141" t="s">
        <v>415</v>
      </c>
      <c r="C116" s="136"/>
      <c r="D116" s="143">
        <v>3672.33</v>
      </c>
      <c r="E116" s="165">
        <v>0.221</v>
      </c>
    </row>
    <row r="117" spans="1:5" ht="14.4">
      <c r="A117" s="142" t="s">
        <v>2332</v>
      </c>
      <c r="B117" s="217" t="s">
        <v>2331</v>
      </c>
      <c r="C117" s="136"/>
      <c r="D117" s="143">
        <v>3672.33</v>
      </c>
      <c r="E117" s="165">
        <v>0.27</v>
      </c>
    </row>
    <row r="118" spans="1:5" ht="14.4">
      <c r="A118" s="142" t="s">
        <v>2235</v>
      </c>
      <c r="B118" s="141" t="s">
        <v>2174</v>
      </c>
      <c r="C118" s="136"/>
      <c r="D118" s="143">
        <v>3672.33</v>
      </c>
      <c r="E118" s="165">
        <v>0.47399999999999998</v>
      </c>
    </row>
    <row r="119" spans="1:5" ht="14.4">
      <c r="A119" s="142" t="s">
        <v>418</v>
      </c>
      <c r="B119" s="141" t="s">
        <v>417</v>
      </c>
      <c r="C119" s="136"/>
      <c r="D119" s="143">
        <v>3672.33</v>
      </c>
      <c r="E119" s="165">
        <v>0.246</v>
      </c>
    </row>
    <row r="120" spans="1:5" ht="14.4">
      <c r="A120" s="142" t="s">
        <v>2236</v>
      </c>
      <c r="B120" s="141" t="s">
        <v>2175</v>
      </c>
      <c r="C120" s="136"/>
      <c r="D120" s="143">
        <v>3672.33</v>
      </c>
      <c r="E120" s="165">
        <v>0.247</v>
      </c>
    </row>
    <row r="121" spans="1:5" ht="14.4">
      <c r="A121" s="142" t="s">
        <v>2237</v>
      </c>
      <c r="B121" s="141" t="s">
        <v>2176</v>
      </c>
      <c r="C121" s="136"/>
      <c r="D121" s="143">
        <v>3672.33</v>
      </c>
      <c r="E121" s="165">
        <v>0.28899999999999998</v>
      </c>
    </row>
    <row r="122" spans="1:5" ht="14.4">
      <c r="A122" s="142" t="s">
        <v>2598</v>
      </c>
      <c r="B122" s="217" t="s">
        <v>2597</v>
      </c>
      <c r="C122" s="136"/>
      <c r="D122" s="143">
        <v>3672.33</v>
      </c>
      <c r="E122" s="165">
        <v>0.22800000000000001</v>
      </c>
    </row>
    <row r="123" spans="1:5" ht="14.4">
      <c r="A123" s="142" t="s">
        <v>2238</v>
      </c>
      <c r="B123" s="141" t="s">
        <v>2177</v>
      </c>
      <c r="C123" s="136"/>
      <c r="D123" s="143">
        <v>3672.33</v>
      </c>
      <c r="E123" s="165">
        <v>0.21</v>
      </c>
    </row>
    <row r="124" spans="1:5" ht="14.4">
      <c r="A124" s="142" t="s">
        <v>2336</v>
      </c>
      <c r="B124" s="217" t="s">
        <v>2335</v>
      </c>
      <c r="C124" s="136"/>
      <c r="D124" s="143">
        <v>3672.33</v>
      </c>
      <c r="E124" s="165">
        <v>0.54300000000000004</v>
      </c>
    </row>
    <row r="125" spans="1:5" ht="14.4">
      <c r="A125" s="142" t="s">
        <v>2239</v>
      </c>
      <c r="B125" s="141" t="s">
        <v>2178</v>
      </c>
      <c r="C125" s="136"/>
      <c r="D125" s="143">
        <v>3672.33</v>
      </c>
      <c r="E125" s="165">
        <v>0.30299999999999999</v>
      </c>
    </row>
    <row r="126" spans="1:5" ht="14.4">
      <c r="A126" s="142" t="s">
        <v>2338</v>
      </c>
      <c r="B126" s="217" t="s">
        <v>2337</v>
      </c>
      <c r="C126" s="136"/>
      <c r="D126" s="143">
        <v>3672.33</v>
      </c>
      <c r="E126" s="165">
        <v>0.28299999999999997</v>
      </c>
    </row>
    <row r="127" spans="1:5" ht="14.4">
      <c r="A127" s="142" t="s">
        <v>2340</v>
      </c>
      <c r="B127" s="217" t="s">
        <v>2339</v>
      </c>
      <c r="C127" s="136"/>
      <c r="D127" s="143">
        <v>3672.33</v>
      </c>
      <c r="E127" s="165">
        <v>0.28299999999999997</v>
      </c>
    </row>
    <row r="128" spans="1:5" ht="14.4">
      <c r="A128" s="142" t="s">
        <v>2342</v>
      </c>
      <c r="B128" s="217" t="s">
        <v>2341</v>
      </c>
      <c r="C128" s="136"/>
      <c r="D128" s="143">
        <v>3672.33</v>
      </c>
      <c r="E128" s="165">
        <v>0.28299999999999997</v>
      </c>
    </row>
    <row r="129" spans="1:5" ht="14.4">
      <c r="A129" s="142" t="s">
        <v>2334</v>
      </c>
      <c r="B129" s="217" t="s">
        <v>2333</v>
      </c>
      <c r="C129" s="136"/>
      <c r="D129" s="143">
        <v>3672.33</v>
      </c>
      <c r="E129" s="165">
        <v>0.28299999999999997</v>
      </c>
    </row>
    <row r="130" spans="1:5" ht="14.4">
      <c r="A130" s="142" t="s">
        <v>2344</v>
      </c>
      <c r="B130" s="217" t="s">
        <v>2343</v>
      </c>
      <c r="C130" s="136"/>
      <c r="D130" s="143">
        <v>3672.33</v>
      </c>
      <c r="E130" s="165">
        <v>0.28299999999999997</v>
      </c>
    </row>
    <row r="131" spans="1:5" ht="14.4">
      <c r="A131" s="142" t="s">
        <v>2346</v>
      </c>
      <c r="B131" s="217" t="s">
        <v>2345</v>
      </c>
      <c r="C131" s="136"/>
      <c r="D131" s="143">
        <v>3672.33</v>
      </c>
      <c r="E131" s="165">
        <v>0.28299999999999997</v>
      </c>
    </row>
    <row r="132" spans="1:5" ht="14.4">
      <c r="A132" s="142" t="s">
        <v>2240</v>
      </c>
      <c r="B132" s="141" t="s">
        <v>2179</v>
      </c>
      <c r="C132" s="136"/>
      <c r="D132" s="143">
        <v>3672.33</v>
      </c>
      <c r="E132" s="165">
        <v>0.28299999999999997</v>
      </c>
    </row>
    <row r="133" spans="1:5" ht="14.4">
      <c r="A133" s="142" t="s">
        <v>420</v>
      </c>
      <c r="B133" s="141" t="s">
        <v>419</v>
      </c>
      <c r="C133" s="136"/>
      <c r="D133" s="143">
        <v>3672.33</v>
      </c>
      <c r="E133" s="165">
        <v>0.71699999999999997</v>
      </c>
    </row>
    <row r="134" spans="1:5" ht="14.4">
      <c r="A134" s="142" t="s">
        <v>2348</v>
      </c>
      <c r="B134" s="217" t="s">
        <v>2347</v>
      </c>
      <c r="C134" s="136"/>
      <c r="D134" s="143">
        <v>3672.33</v>
      </c>
      <c r="E134" s="165">
        <v>1.131</v>
      </c>
    </row>
    <row r="135" spans="1:5" ht="14.4">
      <c r="A135" s="142" t="s">
        <v>2241</v>
      </c>
      <c r="B135" s="141" t="s">
        <v>2180</v>
      </c>
      <c r="C135" s="136"/>
      <c r="D135" s="143">
        <v>3672.33</v>
      </c>
      <c r="E135" s="165">
        <v>0.28299999999999997</v>
      </c>
    </row>
    <row r="136" spans="1:5" ht="14.4">
      <c r="A136" s="142" t="s">
        <v>2350</v>
      </c>
      <c r="B136" s="217" t="s">
        <v>2349</v>
      </c>
      <c r="C136" s="136"/>
      <c r="D136" s="143">
        <v>3672.33</v>
      </c>
      <c r="E136" s="165">
        <v>0.28299999999999997</v>
      </c>
    </row>
    <row r="137" spans="1:5" ht="14.4">
      <c r="A137" s="142" t="s">
        <v>2352</v>
      </c>
      <c r="B137" s="217" t="s">
        <v>2351</v>
      </c>
      <c r="C137" s="136"/>
      <c r="D137" s="143">
        <v>3672.33</v>
      </c>
      <c r="E137" s="165">
        <v>0.28299999999999997</v>
      </c>
    </row>
    <row r="138" spans="1:5" ht="14.4">
      <c r="A138" s="142" t="s">
        <v>2354</v>
      </c>
      <c r="B138" s="217" t="s">
        <v>2353</v>
      </c>
      <c r="C138" s="136"/>
      <c r="D138" s="143">
        <v>3672.33</v>
      </c>
      <c r="E138" s="165">
        <v>0.28299999999999997</v>
      </c>
    </row>
    <row r="139" spans="1:5" ht="14.4">
      <c r="A139" s="142" t="s">
        <v>2356</v>
      </c>
      <c r="B139" s="217" t="s">
        <v>2355</v>
      </c>
      <c r="C139" s="136"/>
      <c r="D139" s="143">
        <v>3672.33</v>
      </c>
      <c r="E139" s="165">
        <v>0.28299999999999997</v>
      </c>
    </row>
    <row r="140" spans="1:5" ht="14.4">
      <c r="A140" s="142" t="s">
        <v>2358</v>
      </c>
      <c r="B140" s="217" t="s">
        <v>2357</v>
      </c>
      <c r="C140" s="136"/>
      <c r="D140" s="143">
        <v>3672.33</v>
      </c>
      <c r="E140" s="165">
        <v>0.28299999999999997</v>
      </c>
    </row>
    <row r="141" spans="1:5" ht="14.4">
      <c r="A141" s="142" t="s">
        <v>424</v>
      </c>
      <c r="B141" s="141" t="s">
        <v>423</v>
      </c>
      <c r="C141" s="136"/>
      <c r="D141" s="143">
        <v>3672.33</v>
      </c>
      <c r="E141" s="165">
        <v>0.38800000000000001</v>
      </c>
    </row>
    <row r="142" spans="1:5" ht="14.4">
      <c r="A142" s="142" t="s">
        <v>426</v>
      </c>
      <c r="B142" s="141" t="s">
        <v>425</v>
      </c>
      <c r="C142" s="136"/>
      <c r="D142" s="143">
        <v>3672.33</v>
      </c>
      <c r="E142" s="165">
        <v>0.26800000000000002</v>
      </c>
    </row>
    <row r="143" spans="1:5" ht="14.4">
      <c r="A143" s="142" t="s">
        <v>428</v>
      </c>
      <c r="B143" s="141" t="s">
        <v>427</v>
      </c>
      <c r="C143" s="136"/>
      <c r="D143" s="143">
        <v>3672.33</v>
      </c>
      <c r="E143" s="165">
        <v>0.27100000000000002</v>
      </c>
    </row>
    <row r="144" spans="1:5" ht="14.4">
      <c r="A144" s="142" t="s">
        <v>2242</v>
      </c>
      <c r="B144" s="141" t="s">
        <v>2181</v>
      </c>
      <c r="C144" s="136"/>
      <c r="D144" s="143">
        <v>3672.33</v>
      </c>
      <c r="E144" s="165">
        <v>0.20899999999999999</v>
      </c>
    </row>
    <row r="145" spans="1:5" ht="14.4">
      <c r="A145" s="142" t="s">
        <v>2595</v>
      </c>
      <c r="B145" s="217" t="s">
        <v>2594</v>
      </c>
      <c r="C145" s="136"/>
      <c r="D145" s="143">
        <v>3672.33</v>
      </c>
      <c r="E145" s="165">
        <v>0.32200000000000001</v>
      </c>
    </row>
    <row r="146" spans="1:5" ht="14.4">
      <c r="A146" s="142" t="s">
        <v>430</v>
      </c>
      <c r="B146" s="141" t="s">
        <v>429</v>
      </c>
      <c r="C146" s="136"/>
      <c r="D146" s="143">
        <v>3672.33</v>
      </c>
      <c r="E146" s="165">
        <v>0.20200000000000001</v>
      </c>
    </row>
    <row r="147" spans="1:5" ht="14.4">
      <c r="A147" s="142" t="s">
        <v>432</v>
      </c>
      <c r="B147" s="144" t="s">
        <v>431</v>
      </c>
      <c r="C147" s="136"/>
      <c r="D147" s="143">
        <v>3672.33</v>
      </c>
      <c r="E147" s="165">
        <v>0.25</v>
      </c>
    </row>
    <row r="148" spans="1:5" ht="14.4">
      <c r="A148" s="142" t="s">
        <v>434</v>
      </c>
      <c r="B148" s="144" t="s">
        <v>433</v>
      </c>
      <c r="C148" s="136"/>
      <c r="D148" s="143">
        <v>3672.33</v>
      </c>
      <c r="E148" s="165">
        <v>0.22600000000000001</v>
      </c>
    </row>
    <row r="149" spans="1:5" ht="14.4">
      <c r="A149" s="142" t="s">
        <v>2415</v>
      </c>
      <c r="B149" s="217" t="s">
        <v>2414</v>
      </c>
      <c r="C149" s="136"/>
      <c r="D149" s="143">
        <v>3672.33</v>
      </c>
      <c r="E149" s="165">
        <v>0.43099999999999999</v>
      </c>
    </row>
    <row r="150" spans="1:5" ht="14.4">
      <c r="A150" s="142" t="s">
        <v>436</v>
      </c>
      <c r="B150" s="141" t="s">
        <v>435</v>
      </c>
      <c r="C150" s="136"/>
      <c r="D150" s="143">
        <v>3672.33</v>
      </c>
      <c r="E150" s="165">
        <v>0.16800000000000001</v>
      </c>
    </row>
    <row r="151" spans="1:5" ht="14.4">
      <c r="A151" s="142" t="s">
        <v>2417</v>
      </c>
      <c r="B151" s="217" t="s">
        <v>2416</v>
      </c>
      <c r="C151" s="136"/>
      <c r="D151" s="143">
        <v>3672.33</v>
      </c>
      <c r="E151" s="165">
        <v>0.45100000000000001</v>
      </c>
    </row>
    <row r="152" spans="1:5" ht="14.4">
      <c r="A152" s="218" t="s">
        <v>2603</v>
      </c>
      <c r="B152" s="217" t="s">
        <v>2600</v>
      </c>
      <c r="C152" s="136"/>
      <c r="D152" s="143">
        <v>3672.33</v>
      </c>
      <c r="E152" s="165">
        <v>0.32600000000000001</v>
      </c>
    </row>
    <row r="153" spans="1:5" ht="14.4">
      <c r="A153" s="142" t="s">
        <v>2419</v>
      </c>
      <c r="B153" s="217" t="s">
        <v>2418</v>
      </c>
      <c r="C153" s="136"/>
      <c r="D153" s="143">
        <v>3672.33</v>
      </c>
      <c r="E153" s="165">
        <v>0.36599999999999999</v>
      </c>
    </row>
    <row r="154" spans="1:5" ht="14.4">
      <c r="A154" s="142" t="s">
        <v>2243</v>
      </c>
      <c r="B154" s="141" t="s">
        <v>2182</v>
      </c>
      <c r="C154" s="136"/>
      <c r="D154" s="143">
        <v>3672.33</v>
      </c>
      <c r="E154" s="165">
        <v>0.23699999999999999</v>
      </c>
    </row>
    <row r="155" spans="1:5" ht="14.4">
      <c r="A155" s="142" t="s">
        <v>438</v>
      </c>
      <c r="B155" s="141" t="s">
        <v>437</v>
      </c>
      <c r="C155" s="136"/>
      <c r="D155" s="143">
        <v>3672.33</v>
      </c>
      <c r="E155" s="165">
        <v>8.8999999999999996E-2</v>
      </c>
    </row>
    <row r="156" spans="1:5" ht="14.4">
      <c r="A156" s="142" t="s">
        <v>2244</v>
      </c>
      <c r="B156" s="141" t="s">
        <v>2183</v>
      </c>
      <c r="C156" s="136"/>
      <c r="D156" s="143">
        <v>3672.33</v>
      </c>
      <c r="E156" s="165">
        <v>0.245</v>
      </c>
    </row>
    <row r="157" spans="1:5" ht="14.4">
      <c r="A157" s="142" t="s">
        <v>440</v>
      </c>
      <c r="B157" s="141" t="s">
        <v>439</v>
      </c>
      <c r="C157" s="136"/>
      <c r="D157" s="143">
        <v>3672.33</v>
      </c>
      <c r="E157" s="165">
        <v>0.23100000000000001</v>
      </c>
    </row>
    <row r="158" spans="1:5" ht="14.4">
      <c r="A158" s="142" t="s">
        <v>2421</v>
      </c>
      <c r="B158" s="217" t="s">
        <v>2420</v>
      </c>
      <c r="C158" s="136"/>
      <c r="D158" s="143">
        <v>3672.33</v>
      </c>
      <c r="E158" s="165">
        <v>0.245</v>
      </c>
    </row>
    <row r="159" spans="1:5" ht="14.4">
      <c r="A159" s="142" t="s">
        <v>442</v>
      </c>
      <c r="B159" s="144" t="s">
        <v>441</v>
      </c>
      <c r="C159" s="136"/>
      <c r="D159" s="143">
        <v>3672.33</v>
      </c>
      <c r="E159" s="165">
        <v>0.122</v>
      </c>
    </row>
    <row r="160" spans="1:5" ht="14.4">
      <c r="A160" s="142" t="s">
        <v>444</v>
      </c>
      <c r="B160" s="141" t="s">
        <v>443</v>
      </c>
      <c r="C160" s="136"/>
      <c r="D160" s="143">
        <v>3672.33</v>
      </c>
      <c r="E160" s="165">
        <v>0.16800000000000001</v>
      </c>
    </row>
    <row r="161" spans="1:5" ht="14.4">
      <c r="A161" s="142" t="s">
        <v>446</v>
      </c>
      <c r="B161" s="141" t="s">
        <v>445</v>
      </c>
      <c r="C161" s="136"/>
      <c r="D161" s="143">
        <v>3672.33</v>
      </c>
      <c r="E161" s="165">
        <v>0.19500000000000001</v>
      </c>
    </row>
    <row r="162" spans="1:5" ht="14.4">
      <c r="A162" s="142" t="s">
        <v>2423</v>
      </c>
      <c r="B162" s="217" t="s">
        <v>2422</v>
      </c>
      <c r="C162" s="136"/>
      <c r="D162" s="143">
        <v>3672.33</v>
      </c>
      <c r="E162" s="165">
        <v>0.34799999999999998</v>
      </c>
    </row>
    <row r="163" spans="1:5" ht="14.4">
      <c r="A163" s="142" t="s">
        <v>2245</v>
      </c>
      <c r="B163" s="141" t="s">
        <v>2184</v>
      </c>
      <c r="C163" s="136"/>
      <c r="D163" s="143">
        <v>3672.33</v>
      </c>
      <c r="E163" s="165">
        <v>0.19</v>
      </c>
    </row>
    <row r="164" spans="1:5" ht="14.4">
      <c r="A164" s="142" t="s">
        <v>2246</v>
      </c>
      <c r="B164" s="141" t="s">
        <v>2185</v>
      </c>
      <c r="C164" s="136"/>
      <c r="D164" s="143">
        <v>3672.33</v>
      </c>
      <c r="E164" s="165">
        <v>0.217</v>
      </c>
    </row>
    <row r="165" spans="1:5" ht="14.4">
      <c r="A165" s="142" t="s">
        <v>448</v>
      </c>
      <c r="B165" s="141" t="s">
        <v>447</v>
      </c>
      <c r="C165" s="136"/>
      <c r="D165" s="143">
        <v>3672.33</v>
      </c>
      <c r="E165" s="165">
        <v>0.373</v>
      </c>
    </row>
    <row r="166" spans="1:5" ht="14.4">
      <c r="A166" s="142" t="s">
        <v>2247</v>
      </c>
      <c r="B166" s="141" t="s">
        <v>2186</v>
      </c>
      <c r="C166" s="136"/>
      <c r="D166" s="143">
        <v>3672.33</v>
      </c>
      <c r="E166" s="165">
        <v>0.28299999999999997</v>
      </c>
    </row>
    <row r="167" spans="1:5" ht="14.4">
      <c r="A167" s="142" t="s">
        <v>2411</v>
      </c>
      <c r="B167" s="217" t="s">
        <v>2410</v>
      </c>
      <c r="C167" s="136"/>
      <c r="D167" s="143">
        <v>3672.33</v>
      </c>
      <c r="E167" s="165">
        <v>0.28299999999999997</v>
      </c>
    </row>
    <row r="168" spans="1:5" ht="14.4">
      <c r="A168" s="142" t="s">
        <v>2587</v>
      </c>
      <c r="B168" s="217" t="s">
        <v>2586</v>
      </c>
      <c r="C168" s="136"/>
      <c r="D168" s="143">
        <v>3672.33</v>
      </c>
      <c r="E168" s="165">
        <v>0.28299999999999997</v>
      </c>
    </row>
    <row r="169" spans="1:5" ht="14.4">
      <c r="A169" s="142" t="s">
        <v>2425</v>
      </c>
      <c r="B169" s="217" t="s">
        <v>2424</v>
      </c>
      <c r="C169" s="136"/>
      <c r="D169" s="143">
        <v>3672.33</v>
      </c>
      <c r="E169" s="165">
        <v>0.28299999999999997</v>
      </c>
    </row>
    <row r="170" spans="1:5" ht="14.4">
      <c r="A170" s="142" t="s">
        <v>2543</v>
      </c>
      <c r="B170" s="217" t="s">
        <v>2542</v>
      </c>
      <c r="C170" s="136"/>
      <c r="D170" s="143">
        <v>3672.33</v>
      </c>
      <c r="E170" s="165">
        <v>0.28299999999999997</v>
      </c>
    </row>
    <row r="171" spans="1:5" ht="14.4">
      <c r="A171" s="142" t="s">
        <v>2427</v>
      </c>
      <c r="B171" s="217" t="s">
        <v>2426</v>
      </c>
      <c r="C171" s="136"/>
      <c r="D171" s="143">
        <v>3672.33</v>
      </c>
      <c r="E171" s="165">
        <v>0.28299999999999997</v>
      </c>
    </row>
    <row r="172" spans="1:5" ht="14.4">
      <c r="A172" s="142" t="s">
        <v>2248</v>
      </c>
      <c r="B172" s="141" t="s">
        <v>2187</v>
      </c>
      <c r="C172" s="136"/>
      <c r="D172" s="143">
        <v>3672.33</v>
      </c>
      <c r="E172" s="165">
        <v>0.28299999999999997</v>
      </c>
    </row>
    <row r="173" spans="1:5" ht="14.4">
      <c r="A173" s="142" t="s">
        <v>2429</v>
      </c>
      <c r="B173" s="217" t="s">
        <v>2428</v>
      </c>
      <c r="C173" s="136"/>
      <c r="D173" s="143">
        <v>3672.33</v>
      </c>
      <c r="E173" s="165">
        <v>0.28299999999999997</v>
      </c>
    </row>
    <row r="174" spans="1:5" ht="14.4">
      <c r="A174" s="142" t="s">
        <v>2443</v>
      </c>
      <c r="B174" s="217" t="s">
        <v>2442</v>
      </c>
      <c r="C174" s="136"/>
      <c r="D174" s="143">
        <v>3672.33</v>
      </c>
      <c r="E174" s="165">
        <v>0.28299999999999997</v>
      </c>
    </row>
    <row r="175" spans="1:5" ht="14.4">
      <c r="A175" s="142" t="s">
        <v>2431</v>
      </c>
      <c r="B175" s="217" t="s">
        <v>2430</v>
      </c>
      <c r="C175" s="136"/>
      <c r="D175" s="143">
        <v>3672.33</v>
      </c>
      <c r="E175" s="165">
        <v>0.14599999999999999</v>
      </c>
    </row>
    <row r="176" spans="1:5" ht="14.4">
      <c r="A176" s="142" t="s">
        <v>2435</v>
      </c>
      <c r="B176" s="217" t="s">
        <v>2434</v>
      </c>
      <c r="C176" s="136"/>
      <c r="D176" s="143">
        <v>3672.33</v>
      </c>
      <c r="E176" s="165">
        <v>0.59599999999999997</v>
      </c>
    </row>
    <row r="177" spans="1:5" ht="14.4">
      <c r="A177" s="142" t="s">
        <v>2437</v>
      </c>
      <c r="B177" s="217" t="s">
        <v>2436</v>
      </c>
      <c r="C177" s="136"/>
      <c r="D177" s="143">
        <v>3672.33</v>
      </c>
      <c r="E177" s="165">
        <v>0.35299999999999998</v>
      </c>
    </row>
    <row r="178" spans="1:5" ht="14.4">
      <c r="A178" s="142" t="s">
        <v>2433</v>
      </c>
      <c r="B178" s="217" t="s">
        <v>2432</v>
      </c>
      <c r="C178" s="136"/>
      <c r="D178" s="143">
        <v>3672.33</v>
      </c>
      <c r="E178" s="165">
        <v>0.28299999999999997</v>
      </c>
    </row>
    <row r="179" spans="1:5" ht="14.4">
      <c r="A179" s="142" t="s">
        <v>2439</v>
      </c>
      <c r="B179" s="217" t="s">
        <v>2438</v>
      </c>
      <c r="C179" s="136"/>
      <c r="D179" s="143">
        <v>3672.33</v>
      </c>
      <c r="E179" s="165">
        <v>0.28299999999999997</v>
      </c>
    </row>
    <row r="180" spans="1:5" ht="14.4">
      <c r="A180" s="142" t="s">
        <v>2441</v>
      </c>
      <c r="B180" s="217" t="s">
        <v>2440</v>
      </c>
      <c r="C180" s="136"/>
      <c r="D180" s="143">
        <v>3672.33</v>
      </c>
      <c r="E180" s="165">
        <v>0.28299999999999997</v>
      </c>
    </row>
    <row r="181" spans="1:5" ht="14.4">
      <c r="A181" s="142" t="s">
        <v>450</v>
      </c>
      <c r="B181" s="141" t="s">
        <v>449</v>
      </c>
      <c r="C181" s="136"/>
      <c r="D181" s="143">
        <v>3672.33</v>
      </c>
      <c r="E181" s="165">
        <v>0.28299999999999997</v>
      </c>
    </row>
    <row r="182" spans="1:5" ht="14.4">
      <c r="A182" s="142" t="s">
        <v>2446</v>
      </c>
      <c r="B182" s="217" t="s">
        <v>2445</v>
      </c>
      <c r="C182" s="136"/>
      <c r="D182" s="143">
        <v>3672.33</v>
      </c>
      <c r="E182" s="165">
        <v>0.3</v>
      </c>
    </row>
    <row r="183" spans="1:5" ht="14.4">
      <c r="A183" s="142" t="s">
        <v>2448</v>
      </c>
      <c r="B183" s="217" t="s">
        <v>2447</v>
      </c>
      <c r="C183" s="136"/>
      <c r="D183" s="143">
        <v>3672.33</v>
      </c>
      <c r="E183" s="165">
        <v>0.23100000000000001</v>
      </c>
    </row>
    <row r="184" spans="1:5" ht="14.4">
      <c r="A184" s="142" t="s">
        <v>2450</v>
      </c>
      <c r="B184" s="217" t="s">
        <v>2449</v>
      </c>
      <c r="C184" s="136"/>
      <c r="D184" s="143">
        <v>3672.33</v>
      </c>
      <c r="E184" s="165">
        <v>0.21299999999999999</v>
      </c>
    </row>
    <row r="185" spans="1:5" ht="14.4">
      <c r="A185" s="142" t="s">
        <v>2249</v>
      </c>
      <c r="B185" s="144" t="s">
        <v>2188</v>
      </c>
      <c r="C185" s="136"/>
      <c r="D185" s="143">
        <v>3672.33</v>
      </c>
      <c r="E185" s="165">
        <v>0.216</v>
      </c>
    </row>
    <row r="186" spans="1:5" ht="14.4">
      <c r="A186" s="142" t="s">
        <v>2250</v>
      </c>
      <c r="B186" s="141" t="s">
        <v>2189</v>
      </c>
      <c r="C186" s="136"/>
      <c r="D186" s="143">
        <v>3672.33</v>
      </c>
      <c r="E186" s="165">
        <v>0.17599999999999999</v>
      </c>
    </row>
    <row r="187" spans="1:5" ht="14.4">
      <c r="A187" s="142" t="s">
        <v>2452</v>
      </c>
      <c r="B187" s="217" t="s">
        <v>2451</v>
      </c>
      <c r="C187" s="136"/>
      <c r="D187" s="143">
        <v>3672.33</v>
      </c>
      <c r="E187" s="165">
        <v>0.158</v>
      </c>
    </row>
    <row r="188" spans="1:5" ht="14.4">
      <c r="A188" s="142" t="s">
        <v>2454</v>
      </c>
      <c r="B188" s="217" t="s">
        <v>2453</v>
      </c>
      <c r="C188" s="136"/>
      <c r="D188" s="143">
        <v>3672.33</v>
      </c>
      <c r="E188" s="165">
        <v>0.193</v>
      </c>
    </row>
    <row r="189" spans="1:5" ht="14.4">
      <c r="A189" s="142" t="s">
        <v>2564</v>
      </c>
      <c r="B189" s="217" t="s">
        <v>2563</v>
      </c>
      <c r="C189" s="136"/>
      <c r="D189" s="143">
        <v>3672.33</v>
      </c>
      <c r="E189" s="165">
        <v>0.58299999999999996</v>
      </c>
    </row>
    <row r="190" spans="1:5" ht="14.4">
      <c r="A190" s="218" t="s">
        <v>2606</v>
      </c>
      <c r="B190" s="217" t="s">
        <v>2605</v>
      </c>
      <c r="C190" s="136"/>
      <c r="D190" s="143">
        <v>3672.33</v>
      </c>
      <c r="E190" s="165">
        <v>0.56000000000000005</v>
      </c>
    </row>
    <row r="191" spans="1:5" ht="14.4">
      <c r="A191" s="142" t="s">
        <v>2456</v>
      </c>
      <c r="B191" s="217" t="s">
        <v>2455</v>
      </c>
      <c r="C191" s="136"/>
      <c r="D191" s="143">
        <v>3672.33</v>
      </c>
      <c r="E191" s="165">
        <v>0.27400000000000002</v>
      </c>
    </row>
    <row r="192" spans="1:5" ht="14.4">
      <c r="A192" s="218" t="s">
        <v>2604</v>
      </c>
      <c r="B192" s="217" t="s">
        <v>2601</v>
      </c>
      <c r="C192" s="136"/>
      <c r="D192" s="143">
        <v>3672.33</v>
      </c>
      <c r="E192" s="165">
        <v>0.26700000000000002</v>
      </c>
    </row>
    <row r="193" spans="1:5" ht="14.4">
      <c r="A193" s="142" t="s">
        <v>2458</v>
      </c>
      <c r="B193" s="217" t="s">
        <v>2457</v>
      </c>
      <c r="C193" s="136"/>
      <c r="D193" s="143">
        <v>3672.33</v>
      </c>
      <c r="E193" s="165">
        <v>0.219</v>
      </c>
    </row>
    <row r="194" spans="1:5" ht="14.4">
      <c r="A194" s="142" t="s">
        <v>452</v>
      </c>
      <c r="B194" s="141" t="s">
        <v>451</v>
      </c>
      <c r="C194" s="136"/>
      <c r="D194" s="143">
        <v>6953.04</v>
      </c>
      <c r="E194" s="165">
        <v>0.27300000000000002</v>
      </c>
    </row>
    <row r="195" spans="1:5" ht="14.4">
      <c r="A195" s="142" t="s">
        <v>454</v>
      </c>
      <c r="B195" s="144" t="s">
        <v>453</v>
      </c>
      <c r="C195" s="136"/>
      <c r="D195" s="143">
        <v>7400.92</v>
      </c>
      <c r="E195" s="165">
        <v>0.46600000000000003</v>
      </c>
    </row>
    <row r="196" spans="1:5" ht="14.4">
      <c r="A196" s="142" t="s">
        <v>456</v>
      </c>
      <c r="B196" s="144" t="s">
        <v>455</v>
      </c>
      <c r="C196" s="136"/>
      <c r="D196" s="143">
        <v>7215.57</v>
      </c>
      <c r="E196" s="165">
        <v>0.38300000000000001</v>
      </c>
    </row>
    <row r="197" spans="1:5" ht="14.4">
      <c r="A197" s="142" t="s">
        <v>458</v>
      </c>
      <c r="B197" s="144" t="s">
        <v>457</v>
      </c>
      <c r="C197" s="136"/>
      <c r="D197" s="143">
        <v>7166.97</v>
      </c>
      <c r="E197" s="165">
        <v>0.47499999999999998</v>
      </c>
    </row>
    <row r="198" spans="1:5" ht="14.4">
      <c r="A198" s="142" t="s">
        <v>460</v>
      </c>
      <c r="B198" s="144" t="s">
        <v>459</v>
      </c>
      <c r="C198" s="136"/>
      <c r="D198" s="143">
        <v>7400.92</v>
      </c>
      <c r="E198" s="165">
        <v>0.55100000000000005</v>
      </c>
    </row>
    <row r="199" spans="1:5" ht="14.4">
      <c r="A199" s="142" t="s">
        <v>462</v>
      </c>
      <c r="B199" s="144" t="s">
        <v>461</v>
      </c>
      <c r="C199" s="136"/>
      <c r="D199" s="143">
        <v>7202.23</v>
      </c>
      <c r="E199" s="165">
        <v>0.27</v>
      </c>
    </row>
    <row r="200" spans="1:5" ht="14.4">
      <c r="A200" s="142" t="s">
        <v>464</v>
      </c>
      <c r="B200" s="144" t="s">
        <v>463</v>
      </c>
      <c r="C200" s="136"/>
      <c r="D200" s="143">
        <v>7471.22</v>
      </c>
      <c r="E200" s="165">
        <v>0.29299999999999998</v>
      </c>
    </row>
    <row r="201" spans="1:5" ht="14.4">
      <c r="A201" s="142" t="s">
        <v>466</v>
      </c>
      <c r="B201" s="144" t="s">
        <v>465</v>
      </c>
      <c r="C201" s="136"/>
      <c r="D201" s="143">
        <v>8085.03</v>
      </c>
      <c r="E201" s="165">
        <v>0.17899999999999999</v>
      </c>
    </row>
    <row r="202" spans="1:5" ht="14.4">
      <c r="A202" s="142" t="s">
        <v>468</v>
      </c>
      <c r="B202" s="144" t="s">
        <v>467</v>
      </c>
      <c r="C202" s="136"/>
      <c r="D202" s="143">
        <v>7265.6</v>
      </c>
      <c r="E202" s="165">
        <v>0.33700000000000002</v>
      </c>
    </row>
    <row r="203" spans="1:5" ht="14.4">
      <c r="A203" s="142" t="s">
        <v>470</v>
      </c>
      <c r="B203" s="144" t="s">
        <v>469</v>
      </c>
      <c r="C203" s="136"/>
      <c r="D203" s="143">
        <v>6936.37</v>
      </c>
      <c r="E203" s="165">
        <v>0.625</v>
      </c>
    </row>
    <row r="204" spans="1:5" ht="14.4">
      <c r="A204" s="142" t="s">
        <v>472</v>
      </c>
      <c r="B204" s="144" t="s">
        <v>471</v>
      </c>
      <c r="C204" s="136"/>
      <c r="D204" s="143">
        <v>7202.23</v>
      </c>
      <c r="E204" s="165">
        <v>0.378</v>
      </c>
    </row>
    <row r="205" spans="1:5" ht="14.4">
      <c r="A205" s="142" t="s">
        <v>474</v>
      </c>
      <c r="B205" s="144" t="s">
        <v>473</v>
      </c>
      <c r="C205" s="136"/>
      <c r="D205" s="143">
        <v>7428.4</v>
      </c>
      <c r="E205" s="165">
        <v>0.124</v>
      </c>
    </row>
    <row r="206" spans="1:5" ht="14.4">
      <c r="A206" s="142" t="s">
        <v>476</v>
      </c>
      <c r="B206" s="144" t="s">
        <v>475</v>
      </c>
      <c r="C206" s="136"/>
      <c r="D206" s="143">
        <v>8430.7900000000009</v>
      </c>
      <c r="E206" s="165">
        <v>0.32700000000000001</v>
      </c>
    </row>
    <row r="207" spans="1:5" ht="14.4">
      <c r="A207" s="142" t="s">
        <v>2141</v>
      </c>
      <c r="B207" s="144" t="s">
        <v>2190</v>
      </c>
      <c r="C207" s="136"/>
      <c r="D207" s="143">
        <v>7214.14</v>
      </c>
      <c r="E207" s="165">
        <v>0.47799999999999998</v>
      </c>
    </row>
    <row r="208" spans="1:5" ht="14.4">
      <c r="A208" s="142" t="s">
        <v>478</v>
      </c>
      <c r="B208" s="144" t="s">
        <v>477</v>
      </c>
      <c r="C208" s="136"/>
      <c r="D208" s="143">
        <v>6999.49</v>
      </c>
      <c r="E208" s="165">
        <v>0.35399999999999998</v>
      </c>
    </row>
    <row r="209" spans="1:5" ht="14.4">
      <c r="A209" s="142" t="s">
        <v>480</v>
      </c>
      <c r="B209" s="144" t="s">
        <v>479</v>
      </c>
      <c r="C209" s="136"/>
      <c r="D209" s="143">
        <v>8465.7900000000009</v>
      </c>
      <c r="E209" s="165">
        <v>0.58599999999999997</v>
      </c>
    </row>
    <row r="210" spans="1:5" ht="14.4">
      <c r="A210" s="142" t="s">
        <v>482</v>
      </c>
      <c r="B210" s="144" t="s">
        <v>481</v>
      </c>
      <c r="C210" s="136"/>
      <c r="D210" s="143">
        <v>9184.89</v>
      </c>
      <c r="E210" s="165">
        <v>0.59299999999999997</v>
      </c>
    </row>
    <row r="211" spans="1:5" ht="14.4">
      <c r="A211" s="142" t="s">
        <v>484</v>
      </c>
      <c r="B211" s="144" t="s">
        <v>483</v>
      </c>
      <c r="C211" s="136"/>
      <c r="D211" s="143">
        <v>7265.6</v>
      </c>
      <c r="E211" s="165">
        <v>0.28499999999999998</v>
      </c>
    </row>
    <row r="212" spans="1:5" ht="14.4">
      <c r="A212" s="142" t="s">
        <v>486</v>
      </c>
      <c r="B212" s="144" t="s">
        <v>485</v>
      </c>
      <c r="C212" s="136"/>
      <c r="D212" s="143">
        <v>7214.14</v>
      </c>
      <c r="E212" s="165">
        <v>0.5</v>
      </c>
    </row>
    <row r="213" spans="1:5" ht="14.4">
      <c r="A213" s="142" t="s">
        <v>488</v>
      </c>
      <c r="B213" s="144" t="s">
        <v>487</v>
      </c>
      <c r="C213" s="136"/>
      <c r="D213" s="143">
        <v>6936.37</v>
      </c>
      <c r="E213" s="165">
        <v>0.41899999999999998</v>
      </c>
    </row>
    <row r="214" spans="1:5" ht="14.4">
      <c r="A214" s="142" t="s">
        <v>490</v>
      </c>
      <c r="B214" s="144" t="s">
        <v>489</v>
      </c>
      <c r="C214" s="136"/>
      <c r="D214" s="143">
        <v>6936.37</v>
      </c>
      <c r="E214" s="165">
        <v>0.38100000000000001</v>
      </c>
    </row>
    <row r="215" spans="1:5" ht="14.4">
      <c r="A215" s="142" t="s">
        <v>492</v>
      </c>
      <c r="B215" s="144" t="s">
        <v>491</v>
      </c>
      <c r="C215" s="136"/>
      <c r="D215" s="143">
        <v>7214.14</v>
      </c>
      <c r="E215" s="165">
        <v>0.23699999999999999</v>
      </c>
    </row>
    <row r="216" spans="1:5" ht="14.4">
      <c r="A216" s="142" t="s">
        <v>494</v>
      </c>
      <c r="B216" s="144" t="s">
        <v>493</v>
      </c>
      <c r="C216" s="136"/>
      <c r="D216" s="143">
        <v>6936.37</v>
      </c>
      <c r="E216" s="165">
        <v>0.313</v>
      </c>
    </row>
    <row r="217" spans="1:5" ht="14.4">
      <c r="A217" s="142" t="s">
        <v>496</v>
      </c>
      <c r="B217" s="144" t="s">
        <v>495</v>
      </c>
      <c r="C217" s="136"/>
      <c r="D217" s="143">
        <v>6936.37</v>
      </c>
      <c r="E217" s="165">
        <v>0.33500000000000002</v>
      </c>
    </row>
    <row r="218" spans="1:5" ht="14.4">
      <c r="A218" s="142" t="s">
        <v>498</v>
      </c>
      <c r="B218" s="144" t="s">
        <v>497</v>
      </c>
      <c r="C218" s="136"/>
      <c r="D218" s="143">
        <v>6936.37</v>
      </c>
      <c r="E218" s="165">
        <v>0.59199999999999997</v>
      </c>
    </row>
    <row r="219" spans="1:5" ht="14.4">
      <c r="A219" s="142" t="s">
        <v>500</v>
      </c>
      <c r="B219" s="144" t="s">
        <v>499</v>
      </c>
      <c r="C219" s="136"/>
      <c r="D219" s="143">
        <v>6944.69</v>
      </c>
      <c r="E219" s="165">
        <v>0.16</v>
      </c>
    </row>
    <row r="220" spans="1:5" ht="14.4">
      <c r="A220" s="142" t="s">
        <v>502</v>
      </c>
      <c r="B220" s="144" t="s">
        <v>501</v>
      </c>
      <c r="C220" s="136"/>
      <c r="D220" s="143">
        <v>7265.6</v>
      </c>
      <c r="E220" s="165">
        <v>0.35</v>
      </c>
    </row>
    <row r="221" spans="1:5" ht="14.4">
      <c r="A221" s="142" t="s">
        <v>504</v>
      </c>
      <c r="B221" s="144" t="s">
        <v>503</v>
      </c>
      <c r="C221" s="136"/>
      <c r="D221" s="143">
        <v>6936.37</v>
      </c>
      <c r="E221" s="165">
        <v>0.29699999999999999</v>
      </c>
    </row>
    <row r="222" spans="1:5" ht="14.4">
      <c r="A222" s="142" t="s">
        <v>506</v>
      </c>
      <c r="B222" s="144" t="s">
        <v>505</v>
      </c>
      <c r="C222" s="136"/>
      <c r="D222" s="143">
        <v>7419.42</v>
      </c>
      <c r="E222" s="165">
        <v>0.35099999999999998</v>
      </c>
    </row>
    <row r="223" spans="1:5" ht="14.4">
      <c r="A223" s="142" t="s">
        <v>508</v>
      </c>
      <c r="B223" s="144" t="s">
        <v>507</v>
      </c>
      <c r="C223" s="136"/>
      <c r="D223" s="143">
        <v>7214.14</v>
      </c>
      <c r="E223" s="165">
        <v>0.21</v>
      </c>
    </row>
    <row r="224" spans="1:5" ht="14.4">
      <c r="A224" s="142" t="s">
        <v>510</v>
      </c>
      <c r="B224" s="144" t="s">
        <v>509</v>
      </c>
      <c r="C224" s="136"/>
      <c r="D224" s="143">
        <v>11379.62</v>
      </c>
      <c r="E224" s="165">
        <v>0.27500000000000002</v>
      </c>
    </row>
    <row r="225" spans="1:5" ht="14.4">
      <c r="A225" s="142" t="s">
        <v>512</v>
      </c>
      <c r="B225" s="144" t="s">
        <v>511</v>
      </c>
      <c r="C225" s="136"/>
      <c r="D225" s="143">
        <v>8879.6200000000008</v>
      </c>
      <c r="E225" s="165">
        <v>0.27500000000000002</v>
      </c>
    </row>
    <row r="226" spans="1:5" ht="14.4">
      <c r="A226" s="142" t="s">
        <v>514</v>
      </c>
      <c r="B226" s="144" t="s">
        <v>513</v>
      </c>
      <c r="C226" s="136"/>
      <c r="D226" s="143">
        <v>6936.37</v>
      </c>
      <c r="E226" s="165">
        <v>0.34899999999999998</v>
      </c>
    </row>
    <row r="227" spans="1:5" ht="14.4">
      <c r="A227" s="142" t="s">
        <v>516</v>
      </c>
      <c r="B227" s="144" t="s">
        <v>515</v>
      </c>
      <c r="C227" s="136"/>
      <c r="D227" s="143">
        <v>7217.03</v>
      </c>
      <c r="E227" s="165">
        <v>0.12</v>
      </c>
    </row>
    <row r="228" spans="1:5" ht="14.4">
      <c r="A228" s="142" t="s">
        <v>518</v>
      </c>
      <c r="B228" s="144" t="s">
        <v>517</v>
      </c>
      <c r="C228" s="136"/>
      <c r="D228" s="143">
        <v>7214.14</v>
      </c>
      <c r="E228" s="165">
        <v>0.223</v>
      </c>
    </row>
    <row r="229" spans="1:5" ht="14.4">
      <c r="A229" s="142" t="s">
        <v>520</v>
      </c>
      <c r="B229" s="144" t="s">
        <v>519</v>
      </c>
      <c r="C229" s="136"/>
      <c r="D229" s="143">
        <v>6936.37</v>
      </c>
      <c r="E229" s="165">
        <v>0.39700000000000002</v>
      </c>
    </row>
    <row r="230" spans="1:5" ht="14.4">
      <c r="A230" s="142" t="s">
        <v>522</v>
      </c>
      <c r="B230" s="144" t="s">
        <v>521</v>
      </c>
      <c r="C230" s="136"/>
      <c r="D230" s="143">
        <v>8200.31</v>
      </c>
      <c r="E230" s="165">
        <v>0.76600000000000001</v>
      </c>
    </row>
    <row r="231" spans="1:5" ht="14.4">
      <c r="A231" s="142" t="s">
        <v>524</v>
      </c>
      <c r="B231" s="144" t="s">
        <v>523</v>
      </c>
      <c r="C231" s="136"/>
      <c r="D231" s="143">
        <v>7464.57</v>
      </c>
      <c r="E231" s="165">
        <v>0.38600000000000001</v>
      </c>
    </row>
    <row r="232" spans="1:5" ht="14.4">
      <c r="A232" s="142" t="s">
        <v>526</v>
      </c>
      <c r="B232" s="144" t="s">
        <v>525</v>
      </c>
      <c r="C232" s="136"/>
      <c r="D232" s="143">
        <v>8713.58</v>
      </c>
      <c r="E232" s="165">
        <v>0.25800000000000001</v>
      </c>
    </row>
    <row r="233" spans="1:5" ht="14.4">
      <c r="A233" s="142" t="s">
        <v>528</v>
      </c>
      <c r="B233" s="144" t="s">
        <v>527</v>
      </c>
      <c r="C233" s="136"/>
      <c r="D233" s="143">
        <v>7384.1</v>
      </c>
      <c r="E233" s="165">
        <v>0.34899999999999998</v>
      </c>
    </row>
    <row r="234" spans="1:5" ht="14.4">
      <c r="A234" s="142" t="s">
        <v>529</v>
      </c>
      <c r="B234" s="144" t="s">
        <v>2191</v>
      </c>
      <c r="C234" s="136"/>
      <c r="D234" s="143">
        <v>7345.17</v>
      </c>
      <c r="E234" s="165">
        <v>0.34200000000000003</v>
      </c>
    </row>
    <row r="235" spans="1:5" ht="14.4">
      <c r="A235" s="142" t="s">
        <v>531</v>
      </c>
      <c r="B235" s="144" t="s">
        <v>530</v>
      </c>
      <c r="C235" s="136"/>
      <c r="D235" s="143">
        <v>7345.17</v>
      </c>
      <c r="E235" s="165">
        <v>0.29599999999999999</v>
      </c>
    </row>
    <row r="236" spans="1:5" ht="14.4">
      <c r="A236" s="142" t="s">
        <v>533</v>
      </c>
      <c r="B236" s="144" t="s">
        <v>532</v>
      </c>
      <c r="C236" s="136"/>
      <c r="D236" s="143">
        <v>6993.94</v>
      </c>
      <c r="E236" s="165">
        <v>0.11600000000000001</v>
      </c>
    </row>
    <row r="237" spans="1:5" ht="14.4">
      <c r="A237" s="142" t="s">
        <v>535</v>
      </c>
      <c r="B237" s="144" t="s">
        <v>534</v>
      </c>
      <c r="C237" s="136"/>
      <c r="D237" s="143">
        <v>7109.09</v>
      </c>
      <c r="E237" s="165">
        <v>0.20899999999999999</v>
      </c>
    </row>
    <row r="238" spans="1:5" ht="14.4">
      <c r="A238" s="142" t="s">
        <v>537</v>
      </c>
      <c r="B238" s="144" t="s">
        <v>536</v>
      </c>
      <c r="C238" s="136"/>
      <c r="D238" s="143">
        <v>7664.3</v>
      </c>
      <c r="E238" s="165">
        <v>0.20499999999999999</v>
      </c>
    </row>
    <row r="239" spans="1:5" ht="14.4">
      <c r="A239" s="142" t="s">
        <v>539</v>
      </c>
      <c r="B239" s="144" t="s">
        <v>538</v>
      </c>
      <c r="C239" s="136"/>
      <c r="D239" s="143">
        <v>7883.88</v>
      </c>
      <c r="E239" s="165">
        <v>0.23499999999999999</v>
      </c>
    </row>
    <row r="240" spans="1:5" ht="14.4">
      <c r="A240" s="142" t="s">
        <v>541</v>
      </c>
      <c r="B240" s="144" t="s">
        <v>540</v>
      </c>
      <c r="C240" s="136"/>
      <c r="D240" s="143">
        <v>6936.37</v>
      </c>
      <c r="E240" s="165">
        <v>0.42099999999999999</v>
      </c>
    </row>
    <row r="241" spans="1:5" ht="14.4">
      <c r="A241" s="142" t="s">
        <v>542</v>
      </c>
      <c r="B241" s="144" t="s">
        <v>2192</v>
      </c>
      <c r="C241" s="136"/>
      <c r="D241" s="143">
        <v>6936.37</v>
      </c>
      <c r="E241" s="165">
        <v>0.82699999999999996</v>
      </c>
    </row>
    <row r="242" spans="1:5" ht="14.4">
      <c r="A242" s="142" t="s">
        <v>544</v>
      </c>
      <c r="B242" s="144" t="s">
        <v>543</v>
      </c>
      <c r="C242" s="136"/>
      <c r="D242" s="143">
        <v>7803.98</v>
      </c>
      <c r="E242" s="165">
        <v>0.47199999999999998</v>
      </c>
    </row>
    <row r="243" spans="1:5" ht="14.4">
      <c r="A243" s="142" t="s">
        <v>546</v>
      </c>
      <c r="B243" s="144" t="s">
        <v>545</v>
      </c>
      <c r="C243" s="136"/>
      <c r="D243" s="143">
        <v>7345.17</v>
      </c>
      <c r="E243" s="165">
        <v>0.39900000000000002</v>
      </c>
    </row>
    <row r="244" spans="1:5" ht="14.4">
      <c r="A244" s="142" t="s">
        <v>548</v>
      </c>
      <c r="B244" s="144" t="s">
        <v>547</v>
      </c>
      <c r="C244" s="136"/>
      <c r="D244" s="143">
        <v>7166.97</v>
      </c>
      <c r="E244" s="165">
        <v>0.379</v>
      </c>
    </row>
    <row r="245" spans="1:5" ht="14.4">
      <c r="A245" s="142" t="s">
        <v>550</v>
      </c>
      <c r="B245" s="144" t="s">
        <v>549</v>
      </c>
      <c r="C245" s="136"/>
      <c r="D245" s="143">
        <v>7567.85</v>
      </c>
      <c r="E245" s="165">
        <v>0.30299999999999999</v>
      </c>
    </row>
    <row r="246" spans="1:5" ht="14.4">
      <c r="A246" s="219" t="s">
        <v>2607</v>
      </c>
      <c r="B246" s="144" t="s">
        <v>551</v>
      </c>
      <c r="C246" s="136"/>
      <c r="D246" s="143">
        <v>7214.14</v>
      </c>
      <c r="E246" s="165">
        <v>0.28599999999999998</v>
      </c>
    </row>
    <row r="247" spans="1:5" ht="14.4">
      <c r="A247" s="142" t="s">
        <v>553</v>
      </c>
      <c r="B247" s="144" t="s">
        <v>552</v>
      </c>
      <c r="C247" s="136"/>
      <c r="D247" s="143">
        <v>7473.4</v>
      </c>
      <c r="E247" s="165">
        <v>0.28199999999999997</v>
      </c>
    </row>
    <row r="248" spans="1:5" ht="14.4">
      <c r="A248" s="142" t="s">
        <v>555</v>
      </c>
      <c r="B248" s="144" t="s">
        <v>554</v>
      </c>
      <c r="C248" s="136"/>
      <c r="D248" s="143">
        <v>7371.61</v>
      </c>
      <c r="E248" s="165">
        <v>0.33200000000000002</v>
      </c>
    </row>
    <row r="249" spans="1:5" ht="14.4">
      <c r="A249" s="142" t="s">
        <v>557</v>
      </c>
      <c r="B249" s="144" t="s">
        <v>556</v>
      </c>
      <c r="C249" s="136"/>
      <c r="D249" s="143">
        <v>7345.17</v>
      </c>
      <c r="E249" s="165">
        <v>0.191</v>
      </c>
    </row>
    <row r="250" spans="1:5" ht="14.4">
      <c r="A250" s="142" t="s">
        <v>559</v>
      </c>
      <c r="B250" s="144" t="s">
        <v>558</v>
      </c>
      <c r="C250" s="136"/>
      <c r="D250" s="143">
        <v>7400.92</v>
      </c>
      <c r="E250" s="165">
        <v>0.29799999999999999</v>
      </c>
    </row>
    <row r="251" spans="1:5" ht="14.4">
      <c r="A251" s="142" t="s">
        <v>561</v>
      </c>
      <c r="B251" s="144" t="s">
        <v>560</v>
      </c>
      <c r="C251" s="136"/>
      <c r="D251" s="143">
        <v>7362.03</v>
      </c>
      <c r="E251" s="165">
        <v>0.16500000000000001</v>
      </c>
    </row>
    <row r="252" spans="1:5" ht="14.4">
      <c r="A252" s="142" t="s">
        <v>563</v>
      </c>
      <c r="B252" s="144" t="s">
        <v>562</v>
      </c>
      <c r="C252" s="136"/>
      <c r="D252" s="143">
        <v>7283.76</v>
      </c>
      <c r="E252" s="165">
        <v>0.33300000000000002</v>
      </c>
    </row>
    <row r="253" spans="1:5" ht="14.4">
      <c r="A253" s="142" t="s">
        <v>565</v>
      </c>
      <c r="B253" s="144" t="s">
        <v>564</v>
      </c>
      <c r="C253" s="136"/>
      <c r="D253" s="143">
        <v>7284.84</v>
      </c>
      <c r="E253" s="165">
        <v>0.17899999999999999</v>
      </c>
    </row>
    <row r="254" spans="1:5" ht="14.4">
      <c r="A254" s="142" t="s">
        <v>567</v>
      </c>
      <c r="B254" s="144" t="s">
        <v>566</v>
      </c>
      <c r="C254" s="136"/>
      <c r="D254" s="143">
        <v>6936.37</v>
      </c>
      <c r="E254" s="165">
        <v>0.315</v>
      </c>
    </row>
    <row r="255" spans="1:5" ht="14.4">
      <c r="A255" s="142" t="s">
        <v>569</v>
      </c>
      <c r="B255" s="144" t="s">
        <v>568</v>
      </c>
      <c r="C255" s="136"/>
      <c r="D255" s="143">
        <v>7265.6</v>
      </c>
      <c r="E255" s="165">
        <v>0.33500000000000002</v>
      </c>
    </row>
    <row r="256" spans="1:5" ht="14.4">
      <c r="A256" s="142" t="s">
        <v>571</v>
      </c>
      <c r="B256" s="144" t="s">
        <v>570</v>
      </c>
      <c r="C256" s="136"/>
      <c r="D256" s="143">
        <v>7214.14</v>
      </c>
      <c r="E256" s="165">
        <v>0.17599999999999999</v>
      </c>
    </row>
    <row r="257" spans="1:5" ht="14.4">
      <c r="A257" s="142" t="s">
        <v>573</v>
      </c>
      <c r="B257" s="144" t="s">
        <v>572</v>
      </c>
      <c r="C257" s="136"/>
      <c r="D257" s="143">
        <v>7214.14</v>
      </c>
      <c r="E257" s="165">
        <v>0.17199999999999999</v>
      </c>
    </row>
    <row r="258" spans="1:5" ht="14.4">
      <c r="A258" s="142" t="s">
        <v>575</v>
      </c>
      <c r="B258" s="144" t="s">
        <v>574</v>
      </c>
      <c r="C258" s="136"/>
      <c r="D258" s="143">
        <v>7265.6</v>
      </c>
      <c r="E258" s="165">
        <v>0.42</v>
      </c>
    </row>
    <row r="259" spans="1:5" ht="14.4">
      <c r="A259" s="142" t="s">
        <v>577</v>
      </c>
      <c r="B259" s="144" t="s">
        <v>576</v>
      </c>
      <c r="C259" s="136"/>
      <c r="D259" s="143">
        <v>9184.89</v>
      </c>
      <c r="E259" s="165">
        <v>1.0009999999999999</v>
      </c>
    </row>
    <row r="260" spans="1:5" ht="14.4">
      <c r="A260" s="142" t="s">
        <v>579</v>
      </c>
      <c r="B260" s="144" t="s">
        <v>578</v>
      </c>
      <c r="C260" s="136"/>
      <c r="D260" s="143">
        <v>9184.89</v>
      </c>
      <c r="E260" s="165">
        <v>0.39200000000000002</v>
      </c>
    </row>
    <row r="261" spans="1:5" ht="14.4">
      <c r="A261" s="142" t="s">
        <v>581</v>
      </c>
      <c r="B261" s="144" t="s">
        <v>580</v>
      </c>
      <c r="C261" s="136"/>
      <c r="D261" s="143">
        <v>9184.89</v>
      </c>
      <c r="E261" s="165">
        <v>0.79500000000000004</v>
      </c>
    </row>
    <row r="262" spans="1:5" ht="14.4">
      <c r="A262" s="142" t="s">
        <v>2264</v>
      </c>
      <c r="B262" s="144" t="s">
        <v>2263</v>
      </c>
      <c r="C262" s="136"/>
      <c r="D262" s="143">
        <v>9184.89</v>
      </c>
      <c r="E262" s="165">
        <v>0.97799999999999998</v>
      </c>
    </row>
    <row r="263" spans="1:5" ht="14.4">
      <c r="A263" s="142" t="s">
        <v>2142</v>
      </c>
      <c r="B263" s="144" t="s">
        <v>2193</v>
      </c>
      <c r="C263" s="136"/>
      <c r="D263" s="143">
        <v>9184.89</v>
      </c>
      <c r="E263" s="165">
        <v>0.96299999999999997</v>
      </c>
    </row>
    <row r="264" spans="1:5" ht="14.4">
      <c r="A264" s="142" t="s">
        <v>583</v>
      </c>
      <c r="B264" s="144" t="s">
        <v>582</v>
      </c>
      <c r="C264" s="136"/>
      <c r="D264" s="143">
        <v>9184.89</v>
      </c>
      <c r="E264" s="165">
        <v>0.873</v>
      </c>
    </row>
    <row r="265" spans="1:5" ht="14.4">
      <c r="A265" s="142" t="s">
        <v>585</v>
      </c>
      <c r="B265" s="144" t="s">
        <v>584</v>
      </c>
      <c r="C265" s="136"/>
      <c r="D265" s="143">
        <v>9184.89</v>
      </c>
      <c r="E265" s="165">
        <v>0.64400000000000002</v>
      </c>
    </row>
    <row r="266" spans="1:5" ht="14.4">
      <c r="A266" s="142" t="s">
        <v>587</v>
      </c>
      <c r="B266" s="144" t="s">
        <v>586</v>
      </c>
      <c r="C266" s="136"/>
      <c r="D266" s="143">
        <v>9184.89</v>
      </c>
      <c r="E266" s="165">
        <v>0.79200000000000004</v>
      </c>
    </row>
    <row r="267" spans="1:5" ht="14.4">
      <c r="A267" s="142" t="s">
        <v>589</v>
      </c>
      <c r="B267" s="144" t="s">
        <v>588</v>
      </c>
      <c r="C267" s="136"/>
      <c r="D267" s="143">
        <v>9184.89</v>
      </c>
      <c r="E267" s="165">
        <v>0.55300000000000005</v>
      </c>
    </row>
    <row r="268" spans="1:5" ht="14.4">
      <c r="A268" s="142" t="s">
        <v>2251</v>
      </c>
      <c r="B268" s="144" t="s">
        <v>2194</v>
      </c>
      <c r="C268" s="136"/>
      <c r="D268" s="143">
        <v>9184.89</v>
      </c>
      <c r="E268" s="165">
        <v>0.40500000000000003</v>
      </c>
    </row>
    <row r="269" spans="1:5" ht="14.4">
      <c r="A269" s="142" t="s">
        <v>2143</v>
      </c>
      <c r="B269" s="144" t="s">
        <v>2195</v>
      </c>
      <c r="C269" s="136"/>
      <c r="D269" s="143">
        <v>9184.89</v>
      </c>
      <c r="E269" s="165">
        <v>0.82299999999999995</v>
      </c>
    </row>
    <row r="270" spans="1:5" ht="14.4">
      <c r="A270" s="142" t="s">
        <v>591</v>
      </c>
      <c r="B270" s="144" t="s">
        <v>590</v>
      </c>
      <c r="C270" s="136"/>
      <c r="D270" s="143">
        <v>9184.89</v>
      </c>
      <c r="E270" s="165">
        <v>0.61499999999999999</v>
      </c>
    </row>
    <row r="271" spans="1:5" ht="14.4">
      <c r="A271" s="142" t="s">
        <v>593</v>
      </c>
      <c r="B271" s="144" t="s">
        <v>592</v>
      </c>
      <c r="C271" s="136"/>
      <c r="D271" s="143">
        <v>9184.89</v>
      </c>
      <c r="E271" s="165">
        <v>0.35399999999999998</v>
      </c>
    </row>
    <row r="272" spans="1:5" ht="14.4">
      <c r="A272" s="142" t="s">
        <v>595</v>
      </c>
      <c r="B272" s="144" t="s">
        <v>594</v>
      </c>
      <c r="C272" s="136"/>
      <c r="D272" s="143">
        <v>9184.89</v>
      </c>
      <c r="E272" s="165">
        <v>0.52200000000000002</v>
      </c>
    </row>
    <row r="273" spans="1:5" ht="14.4">
      <c r="A273" s="142" t="s">
        <v>597</v>
      </c>
      <c r="B273" s="144" t="s">
        <v>596</v>
      </c>
      <c r="C273" s="136"/>
      <c r="D273" s="143">
        <v>9184.89</v>
      </c>
      <c r="E273" s="165">
        <v>0.60699999999999998</v>
      </c>
    </row>
    <row r="274" spans="1:5" ht="14.4">
      <c r="A274" s="142" t="s">
        <v>599</v>
      </c>
      <c r="B274" s="144" t="s">
        <v>598</v>
      </c>
      <c r="C274" s="136"/>
      <c r="D274" s="143">
        <v>9184.89</v>
      </c>
      <c r="E274" s="165">
        <v>0.47299999999999998</v>
      </c>
    </row>
    <row r="275" spans="1:5" ht="14.4">
      <c r="A275" s="142" t="s">
        <v>601</v>
      </c>
      <c r="B275" s="144" t="s">
        <v>600</v>
      </c>
      <c r="C275" s="136"/>
      <c r="D275" s="143">
        <v>9184.89</v>
      </c>
      <c r="E275" s="165">
        <v>0.46800000000000003</v>
      </c>
    </row>
    <row r="276" spans="1:5" ht="14.4">
      <c r="A276" s="142" t="s">
        <v>603</v>
      </c>
      <c r="B276" s="144" t="s">
        <v>602</v>
      </c>
      <c r="C276" s="136"/>
      <c r="D276" s="143">
        <v>9184.89</v>
      </c>
      <c r="E276" s="165">
        <v>0.30299999999999999</v>
      </c>
    </row>
    <row r="277" spans="1:5" ht="14.4">
      <c r="A277" s="142" t="s">
        <v>605</v>
      </c>
      <c r="B277" s="144" t="s">
        <v>604</v>
      </c>
      <c r="C277" s="136"/>
      <c r="D277" s="143">
        <v>9184.89</v>
      </c>
      <c r="E277" s="165">
        <v>0.64800000000000002</v>
      </c>
    </row>
    <row r="278" spans="1:5" ht="14.4">
      <c r="A278" s="142" t="s">
        <v>607</v>
      </c>
      <c r="B278" s="144" t="s">
        <v>606</v>
      </c>
      <c r="C278" s="136"/>
      <c r="D278" s="143">
        <v>9184.89</v>
      </c>
      <c r="E278" s="165">
        <v>0.46899999999999997</v>
      </c>
    </row>
    <row r="279" spans="1:5" ht="14.4">
      <c r="A279" s="142" t="s">
        <v>2144</v>
      </c>
      <c r="B279" s="144" t="s">
        <v>2196</v>
      </c>
      <c r="C279" s="136"/>
      <c r="D279" s="143">
        <v>9184.89</v>
      </c>
      <c r="E279" s="165">
        <v>0.69499999999999995</v>
      </c>
    </row>
    <row r="280" spans="1:5" ht="14.4">
      <c r="A280" s="142" t="s">
        <v>609</v>
      </c>
      <c r="B280" s="144" t="s">
        <v>608</v>
      </c>
      <c r="C280" s="136"/>
      <c r="D280" s="143">
        <v>9184.89</v>
      </c>
      <c r="E280" s="165">
        <v>0.29199999999999998</v>
      </c>
    </row>
    <row r="281" spans="1:5" ht="14.4">
      <c r="A281" s="142" t="s">
        <v>611</v>
      </c>
      <c r="B281" s="144" t="s">
        <v>610</v>
      </c>
      <c r="C281" s="136"/>
      <c r="D281" s="143">
        <v>9184.89</v>
      </c>
      <c r="E281" s="165">
        <v>0.51100000000000001</v>
      </c>
    </row>
    <row r="282" spans="1:5" ht="14.4">
      <c r="A282" s="142" t="s">
        <v>613</v>
      </c>
      <c r="B282" s="144" t="s">
        <v>612</v>
      </c>
      <c r="C282" s="136"/>
      <c r="D282" s="143">
        <v>9184.89</v>
      </c>
      <c r="E282" s="165">
        <v>1.077</v>
      </c>
    </row>
    <row r="283" spans="1:5" ht="14.4">
      <c r="A283" s="142" t="s">
        <v>615</v>
      </c>
      <c r="B283" s="144" t="s">
        <v>614</v>
      </c>
      <c r="C283" s="136"/>
      <c r="D283" s="143">
        <v>9184.89</v>
      </c>
      <c r="E283" s="165">
        <v>1.089</v>
      </c>
    </row>
    <row r="284" spans="1:5" ht="14.4">
      <c r="A284" s="142" t="s">
        <v>617</v>
      </c>
      <c r="B284" s="144" t="s">
        <v>616</v>
      </c>
      <c r="C284" s="136"/>
      <c r="D284" s="143">
        <v>9184.89</v>
      </c>
      <c r="E284" s="165">
        <v>0.52200000000000002</v>
      </c>
    </row>
    <row r="285" spans="1:5" ht="14.4">
      <c r="A285" s="142" t="s">
        <v>619</v>
      </c>
      <c r="B285" s="144" t="s">
        <v>618</v>
      </c>
      <c r="C285" s="136"/>
      <c r="D285" s="143">
        <v>9184.89</v>
      </c>
      <c r="E285" s="165">
        <v>0.57499999999999996</v>
      </c>
    </row>
    <row r="286" spans="1:5" ht="14.4">
      <c r="A286" s="142" t="s">
        <v>621</v>
      </c>
      <c r="B286" s="144" t="s">
        <v>620</v>
      </c>
      <c r="C286" s="136"/>
      <c r="D286" s="143">
        <v>9184.89</v>
      </c>
      <c r="E286" s="165">
        <v>0.32800000000000001</v>
      </c>
    </row>
    <row r="287" spans="1:5" ht="14.4">
      <c r="A287" s="142" t="s">
        <v>2145</v>
      </c>
      <c r="B287" s="144" t="s">
        <v>2197</v>
      </c>
      <c r="C287" s="136"/>
      <c r="D287" s="143">
        <v>9184.89</v>
      </c>
      <c r="E287" s="165">
        <v>0.60099999999999998</v>
      </c>
    </row>
    <row r="288" spans="1:5" ht="14.4">
      <c r="A288" s="142" t="s">
        <v>623</v>
      </c>
      <c r="B288" s="144" t="s">
        <v>622</v>
      </c>
      <c r="C288" s="136"/>
      <c r="D288" s="143">
        <v>9184.89</v>
      </c>
      <c r="E288" s="165">
        <v>0.57299999999999995</v>
      </c>
    </row>
    <row r="289" spans="1:5" ht="14.4">
      <c r="A289" s="142" t="s">
        <v>625</v>
      </c>
      <c r="B289" s="144" t="s">
        <v>624</v>
      </c>
      <c r="C289" s="136"/>
      <c r="D289" s="143">
        <v>9184.89</v>
      </c>
      <c r="E289" s="165">
        <v>0.67</v>
      </c>
    </row>
    <row r="290" spans="1:5" ht="14.4">
      <c r="A290" s="142" t="s">
        <v>2146</v>
      </c>
      <c r="B290" s="144" t="s">
        <v>2198</v>
      </c>
      <c r="C290" s="136"/>
      <c r="D290" s="143">
        <v>9184.89</v>
      </c>
      <c r="E290" s="165">
        <v>0.54700000000000004</v>
      </c>
    </row>
    <row r="291" spans="1:5" ht="14.4">
      <c r="A291" s="142" t="s">
        <v>627</v>
      </c>
      <c r="B291" s="144" t="s">
        <v>626</v>
      </c>
      <c r="C291" s="136"/>
      <c r="D291" s="143">
        <v>9184.89</v>
      </c>
      <c r="E291" s="165">
        <v>0.443</v>
      </c>
    </row>
    <row r="292" spans="1:5" ht="14.4">
      <c r="A292" s="142" t="s">
        <v>629</v>
      </c>
      <c r="B292" s="144" t="s">
        <v>628</v>
      </c>
      <c r="C292" s="136"/>
      <c r="D292" s="143">
        <v>9184.89</v>
      </c>
      <c r="E292" s="165">
        <v>0.46300000000000002</v>
      </c>
    </row>
    <row r="293" spans="1:5" ht="14.4">
      <c r="A293" s="142" t="s">
        <v>631</v>
      </c>
      <c r="B293" s="144" t="s">
        <v>630</v>
      </c>
      <c r="C293" s="136"/>
      <c r="D293" s="143">
        <v>10596.06</v>
      </c>
      <c r="E293" s="165">
        <v>0.38700000000000001</v>
      </c>
    </row>
    <row r="294" spans="1:5" ht="14.4">
      <c r="A294" s="142" t="s">
        <v>633</v>
      </c>
      <c r="B294" s="144" t="s">
        <v>632</v>
      </c>
      <c r="C294" s="136"/>
      <c r="D294" s="143">
        <v>10638.99</v>
      </c>
      <c r="E294" s="165">
        <v>0.28999999999999998</v>
      </c>
    </row>
    <row r="295" spans="1:5" ht="14.4">
      <c r="A295" s="142" t="s">
        <v>2460</v>
      </c>
      <c r="B295" s="217" t="s">
        <v>2459</v>
      </c>
      <c r="C295" s="136"/>
      <c r="D295" s="143">
        <v>3672.33</v>
      </c>
      <c r="E295" s="165">
        <v>0.31900000000000001</v>
      </c>
    </row>
    <row r="296" spans="1:5" ht="14.4">
      <c r="A296" s="142" t="s">
        <v>2462</v>
      </c>
      <c r="B296" s="217" t="s">
        <v>2461</v>
      </c>
      <c r="C296" s="136"/>
      <c r="D296" s="143">
        <v>3672.33</v>
      </c>
      <c r="E296" s="165">
        <v>0.35</v>
      </c>
    </row>
    <row r="297" spans="1:5" ht="14.4">
      <c r="A297" s="142" t="s">
        <v>635</v>
      </c>
      <c r="B297" s="144" t="s">
        <v>634</v>
      </c>
      <c r="C297" s="136"/>
      <c r="D297" s="143">
        <v>3672.33</v>
      </c>
      <c r="E297" s="165">
        <v>0.27500000000000002</v>
      </c>
    </row>
    <row r="298" spans="1:5" ht="14.4">
      <c r="A298" s="142" t="s">
        <v>2588</v>
      </c>
      <c r="B298" s="217" t="s">
        <v>634</v>
      </c>
      <c r="C298" s="136"/>
      <c r="D298" s="143">
        <v>3672.33</v>
      </c>
      <c r="E298" s="165">
        <v>0.27500000000000002</v>
      </c>
    </row>
    <row r="299" spans="1:5" ht="14.4">
      <c r="A299" s="142" t="s">
        <v>637</v>
      </c>
      <c r="B299" s="144" t="s">
        <v>636</v>
      </c>
      <c r="C299" s="136"/>
      <c r="D299" s="143">
        <v>3672.33</v>
      </c>
      <c r="E299" s="165">
        <v>0.23499999999999999</v>
      </c>
    </row>
    <row r="300" spans="1:5" ht="14.4">
      <c r="A300" s="142" t="s">
        <v>2575</v>
      </c>
      <c r="B300" s="217" t="s">
        <v>2574</v>
      </c>
      <c r="C300" s="136"/>
      <c r="D300" s="143">
        <v>3672.33</v>
      </c>
      <c r="E300" s="165">
        <v>0.29399999999999998</v>
      </c>
    </row>
    <row r="301" spans="1:5" ht="14.4">
      <c r="A301" s="142" t="s">
        <v>2577</v>
      </c>
      <c r="B301" s="217" t="s">
        <v>2576</v>
      </c>
      <c r="C301" s="136"/>
      <c r="D301" s="143">
        <v>3672.33</v>
      </c>
      <c r="E301" s="165">
        <v>0.29399999999999998</v>
      </c>
    </row>
    <row r="302" spans="1:5" ht="14.4">
      <c r="A302" s="142" t="s">
        <v>2466</v>
      </c>
      <c r="B302" s="217" t="s">
        <v>2465</v>
      </c>
      <c r="C302" s="136"/>
      <c r="D302" s="143">
        <v>3672.33</v>
      </c>
      <c r="E302" s="165">
        <v>0.28999999999999998</v>
      </c>
    </row>
    <row r="303" spans="1:5" ht="14.4">
      <c r="A303" s="142" t="s">
        <v>2468</v>
      </c>
      <c r="B303" s="217" t="s">
        <v>2467</v>
      </c>
      <c r="C303" s="136"/>
      <c r="D303" s="143">
        <v>3672.33</v>
      </c>
      <c r="E303" s="165">
        <v>0.72399999999999998</v>
      </c>
    </row>
    <row r="304" spans="1:5" ht="14.4">
      <c r="A304" s="142" t="s">
        <v>2470</v>
      </c>
      <c r="B304" s="217" t="s">
        <v>2469</v>
      </c>
      <c r="C304" s="136"/>
      <c r="D304" s="143">
        <v>3672.33</v>
      </c>
      <c r="E304" s="165">
        <v>0.30599999999999999</v>
      </c>
    </row>
    <row r="305" spans="1:5" ht="14.4">
      <c r="A305" s="142" t="s">
        <v>2444</v>
      </c>
      <c r="B305" s="217" t="s">
        <v>411</v>
      </c>
      <c r="C305" s="136"/>
      <c r="D305" s="143">
        <v>3672.33</v>
      </c>
      <c r="E305" s="165">
        <v>0.91900000000000004</v>
      </c>
    </row>
    <row r="306" spans="1:5" ht="14.4">
      <c r="A306" s="142" t="s">
        <v>2472</v>
      </c>
      <c r="B306" s="217" t="s">
        <v>2471</v>
      </c>
      <c r="C306" s="136"/>
      <c r="D306" s="143">
        <v>3672.33</v>
      </c>
      <c r="E306" s="165">
        <v>0.28299999999999997</v>
      </c>
    </row>
    <row r="307" spans="1:5" ht="14.4">
      <c r="A307" s="142" t="s">
        <v>2474</v>
      </c>
      <c r="B307" s="217" t="s">
        <v>2473</v>
      </c>
      <c r="C307" s="136"/>
      <c r="D307" s="143">
        <v>3672.33</v>
      </c>
      <c r="E307" s="165">
        <v>0.28299999999999997</v>
      </c>
    </row>
    <row r="308" spans="1:5" ht="14.4">
      <c r="A308" s="142" t="s">
        <v>2476</v>
      </c>
      <c r="B308" s="217" t="s">
        <v>2475</v>
      </c>
      <c r="C308" s="136"/>
      <c r="D308" s="143">
        <v>3672.33</v>
      </c>
      <c r="E308" s="165">
        <v>0.73199999999999998</v>
      </c>
    </row>
    <row r="309" spans="1:5" ht="14.4">
      <c r="A309" s="142" t="s">
        <v>2477</v>
      </c>
      <c r="B309" s="217" t="s">
        <v>411</v>
      </c>
      <c r="C309" s="136"/>
      <c r="D309" s="143">
        <v>3672.33</v>
      </c>
      <c r="E309" s="165">
        <v>0.28299999999999997</v>
      </c>
    </row>
    <row r="310" spans="1:5" ht="14.4">
      <c r="A310" s="142" t="s">
        <v>2479</v>
      </c>
      <c r="B310" s="217" t="s">
        <v>2478</v>
      </c>
      <c r="C310" s="136"/>
      <c r="D310" s="143">
        <v>3672.33</v>
      </c>
      <c r="E310" s="165">
        <v>0.28299999999999997</v>
      </c>
    </row>
    <row r="311" spans="1:5" ht="14.4">
      <c r="A311" s="142" t="s">
        <v>2481</v>
      </c>
      <c r="B311" s="217" t="s">
        <v>2480</v>
      </c>
      <c r="C311" s="136"/>
      <c r="D311" s="143">
        <v>3672.33</v>
      </c>
      <c r="E311" s="165">
        <v>1.355</v>
      </c>
    </row>
    <row r="312" spans="1:5" ht="14.4">
      <c r="A312" s="142" t="s">
        <v>2572</v>
      </c>
      <c r="B312" s="217" t="s">
        <v>2571</v>
      </c>
      <c r="C312" s="136"/>
      <c r="D312" s="143">
        <v>3672.33</v>
      </c>
      <c r="E312" s="165">
        <v>0.159</v>
      </c>
    </row>
    <row r="313" spans="1:5" ht="14.4">
      <c r="A313" s="142" t="s">
        <v>2573</v>
      </c>
      <c r="B313" s="217" t="s">
        <v>2571</v>
      </c>
      <c r="C313" s="136"/>
      <c r="D313" s="143">
        <v>3672.33</v>
      </c>
      <c r="E313" s="165">
        <v>0.159</v>
      </c>
    </row>
    <row r="314" spans="1:5" ht="14.4">
      <c r="A314" s="142" t="s">
        <v>2581</v>
      </c>
      <c r="B314" s="217" t="s">
        <v>2580</v>
      </c>
      <c r="C314" s="136"/>
      <c r="D314" s="143">
        <v>3672.33</v>
      </c>
      <c r="E314" s="165">
        <v>0.14199999999999999</v>
      </c>
    </row>
    <row r="315" spans="1:5" ht="14.4">
      <c r="A315" s="142" t="s">
        <v>2483</v>
      </c>
      <c r="B315" s="217" t="s">
        <v>2482</v>
      </c>
      <c r="C315" s="136"/>
      <c r="D315" s="143">
        <v>3672.33</v>
      </c>
      <c r="E315" s="165">
        <v>0.28299999999999997</v>
      </c>
    </row>
    <row r="316" spans="1:5" ht="14.4">
      <c r="A316" s="142" t="s">
        <v>2487</v>
      </c>
      <c r="B316" s="217" t="s">
        <v>2486</v>
      </c>
      <c r="C316" s="136"/>
      <c r="D316" s="143">
        <v>3672.33</v>
      </c>
      <c r="E316" s="165">
        <v>0.48099999999999998</v>
      </c>
    </row>
    <row r="317" spans="1:5" ht="14.4">
      <c r="A317" s="142" t="s">
        <v>2252</v>
      </c>
      <c r="B317" s="217" t="s">
        <v>2199</v>
      </c>
      <c r="C317" s="136"/>
      <c r="D317" s="143">
        <v>3672.33</v>
      </c>
      <c r="E317" s="165">
        <v>7.3999999999999996E-2</v>
      </c>
    </row>
    <row r="318" spans="1:5" ht="14.4">
      <c r="A318" s="142" t="s">
        <v>2489</v>
      </c>
      <c r="B318" s="217" t="s">
        <v>2488</v>
      </c>
      <c r="C318" s="136"/>
      <c r="D318" s="143">
        <v>3672.33</v>
      </c>
      <c r="E318" s="165">
        <v>0.17</v>
      </c>
    </row>
    <row r="319" spans="1:5" ht="14.4">
      <c r="A319" s="142" t="s">
        <v>2464</v>
      </c>
      <c r="B319" s="217" t="s">
        <v>2463</v>
      </c>
      <c r="C319" s="136"/>
      <c r="D319" s="143">
        <v>3672.33</v>
      </c>
      <c r="E319" s="165">
        <v>0.29399999999999998</v>
      </c>
    </row>
    <row r="320" spans="1:5" ht="14.4">
      <c r="A320" s="142" t="s">
        <v>2562</v>
      </c>
      <c r="B320" s="217" t="s">
        <v>2561</v>
      </c>
      <c r="C320" s="136"/>
      <c r="D320" s="143">
        <v>3672.33</v>
      </c>
      <c r="E320" s="165">
        <v>0.216</v>
      </c>
    </row>
    <row r="321" spans="1:5" ht="14.4">
      <c r="A321" s="142" t="s">
        <v>2491</v>
      </c>
      <c r="B321" s="217" t="s">
        <v>2490</v>
      </c>
      <c r="C321" s="136"/>
      <c r="D321" s="143">
        <v>3672.33</v>
      </c>
      <c r="E321" s="165">
        <v>0.313</v>
      </c>
    </row>
    <row r="322" spans="1:5" ht="14.4">
      <c r="A322" s="142" t="s">
        <v>2493</v>
      </c>
      <c r="B322" s="217" t="s">
        <v>2492</v>
      </c>
      <c r="C322" s="136"/>
      <c r="D322" s="143">
        <v>3672.33</v>
      </c>
      <c r="E322" s="165">
        <v>0.314</v>
      </c>
    </row>
    <row r="323" spans="1:5" ht="14.4">
      <c r="A323" s="142" t="s">
        <v>2495</v>
      </c>
      <c r="B323" s="217" t="s">
        <v>2494</v>
      </c>
      <c r="C323" s="136"/>
      <c r="D323" s="143">
        <v>3672.33</v>
      </c>
      <c r="E323" s="165">
        <v>0.21</v>
      </c>
    </row>
    <row r="324" spans="1:5" ht="14.4">
      <c r="A324" s="142" t="s">
        <v>2497</v>
      </c>
      <c r="B324" s="217" t="s">
        <v>2496</v>
      </c>
      <c r="C324" s="136"/>
      <c r="D324" s="143">
        <v>3672.33</v>
      </c>
      <c r="E324" s="165">
        <v>0.55400000000000005</v>
      </c>
    </row>
    <row r="325" spans="1:5" ht="14.4">
      <c r="A325" s="142" t="s">
        <v>2253</v>
      </c>
      <c r="B325" s="144" t="s">
        <v>2200</v>
      </c>
      <c r="C325" s="136"/>
      <c r="D325" s="143">
        <v>3672.33</v>
      </c>
      <c r="E325" s="165">
        <v>2.2120000000000002</v>
      </c>
    </row>
    <row r="326" spans="1:5" ht="14.4">
      <c r="A326" s="142" t="s">
        <v>2499</v>
      </c>
      <c r="B326" s="217" t="s">
        <v>2498</v>
      </c>
      <c r="C326" s="136"/>
      <c r="D326" s="143">
        <v>3672.33</v>
      </c>
      <c r="E326" s="165">
        <v>0.13800000000000001</v>
      </c>
    </row>
    <row r="327" spans="1:5" ht="14.4">
      <c r="A327" s="142" t="s">
        <v>2501</v>
      </c>
      <c r="B327" s="217" t="s">
        <v>2500</v>
      </c>
      <c r="C327" s="136"/>
      <c r="D327" s="143">
        <v>3672.33</v>
      </c>
      <c r="E327" s="165">
        <v>0.21099999999999999</v>
      </c>
    </row>
    <row r="328" spans="1:5" ht="14.4">
      <c r="A328" s="142" t="s">
        <v>2254</v>
      </c>
      <c r="B328" s="144" t="s">
        <v>2201</v>
      </c>
      <c r="C328" s="136"/>
      <c r="D328" s="143">
        <v>3672.33</v>
      </c>
      <c r="E328" s="165">
        <v>0.29299999999999998</v>
      </c>
    </row>
    <row r="329" spans="1:5" ht="14.4">
      <c r="A329" s="142" t="s">
        <v>2503</v>
      </c>
      <c r="B329" s="217" t="s">
        <v>2502</v>
      </c>
      <c r="C329" s="136"/>
      <c r="D329" s="143">
        <v>3672.33</v>
      </c>
      <c r="E329" s="165">
        <v>0.29799999999999999</v>
      </c>
    </row>
    <row r="330" spans="1:5" ht="14.4">
      <c r="A330" s="142" t="s">
        <v>2505</v>
      </c>
      <c r="B330" s="217" t="s">
        <v>2504</v>
      </c>
      <c r="C330" s="136"/>
      <c r="D330" s="143">
        <v>3672.33</v>
      </c>
      <c r="E330" s="165">
        <v>0.28000000000000003</v>
      </c>
    </row>
    <row r="331" spans="1:5" ht="14.4">
      <c r="A331" s="218" t="s">
        <v>2602</v>
      </c>
      <c r="B331" s="217" t="s">
        <v>2599</v>
      </c>
      <c r="C331" s="136"/>
      <c r="D331" s="143">
        <v>3672.33</v>
      </c>
      <c r="E331" s="165">
        <v>0.44400000000000001</v>
      </c>
    </row>
    <row r="332" spans="1:5" ht="14.4">
      <c r="A332" s="142" t="s">
        <v>2507</v>
      </c>
      <c r="B332" s="217" t="s">
        <v>2506</v>
      </c>
      <c r="C332" s="136"/>
      <c r="D332" s="143">
        <v>3672.33</v>
      </c>
      <c r="E332" s="165">
        <v>0.20200000000000001</v>
      </c>
    </row>
    <row r="333" spans="1:5" ht="14.4">
      <c r="A333" s="142" t="s">
        <v>2509</v>
      </c>
      <c r="B333" s="217" t="s">
        <v>2508</v>
      </c>
      <c r="C333" s="136"/>
      <c r="D333" s="143">
        <v>3672.33</v>
      </c>
      <c r="E333" s="165">
        <v>0.17699999999999999</v>
      </c>
    </row>
    <row r="334" spans="1:5" ht="14.4">
      <c r="A334" s="142" t="s">
        <v>2511</v>
      </c>
      <c r="B334" s="217" t="s">
        <v>2510</v>
      </c>
      <c r="C334" s="136"/>
      <c r="D334" s="143">
        <v>3672.33</v>
      </c>
      <c r="E334" s="165">
        <v>0.32800000000000001</v>
      </c>
    </row>
    <row r="335" spans="1:5" ht="14.4">
      <c r="A335" s="142" t="s">
        <v>2513</v>
      </c>
      <c r="B335" s="217" t="s">
        <v>2512</v>
      </c>
      <c r="C335" s="136"/>
      <c r="D335" s="143">
        <v>3672.33</v>
      </c>
      <c r="E335" s="165">
        <v>0.17100000000000001</v>
      </c>
    </row>
    <row r="336" spans="1:5" ht="14.4">
      <c r="A336" s="142" t="s">
        <v>2255</v>
      </c>
      <c r="B336" s="144" t="s">
        <v>2202</v>
      </c>
      <c r="C336" s="136"/>
      <c r="D336" s="143">
        <v>3672.33</v>
      </c>
      <c r="E336" s="165">
        <v>0.28699999999999998</v>
      </c>
    </row>
    <row r="337" spans="1:5" ht="14.4">
      <c r="A337" s="142" t="s">
        <v>2515</v>
      </c>
      <c r="B337" s="217" t="s">
        <v>2514</v>
      </c>
      <c r="C337" s="136"/>
      <c r="D337" s="143">
        <v>3672.33</v>
      </c>
      <c r="E337" s="165">
        <v>0.182</v>
      </c>
    </row>
    <row r="338" spans="1:5" ht="14.4">
      <c r="A338" s="142" t="s">
        <v>2517</v>
      </c>
      <c r="B338" s="217" t="s">
        <v>2516</v>
      </c>
      <c r="C338" s="136"/>
      <c r="D338" s="143">
        <v>3672.33</v>
      </c>
      <c r="E338" s="165">
        <v>0.19900000000000001</v>
      </c>
    </row>
    <row r="339" spans="1:5" ht="14.4">
      <c r="A339" s="142" t="s">
        <v>2519</v>
      </c>
      <c r="B339" s="217" t="s">
        <v>2518</v>
      </c>
      <c r="C339" s="136"/>
      <c r="D339" s="143">
        <v>3672.33</v>
      </c>
      <c r="E339" s="165">
        <v>0.29699999999999999</v>
      </c>
    </row>
    <row r="340" spans="1:5" ht="14.4">
      <c r="A340" s="142" t="s">
        <v>2485</v>
      </c>
      <c r="B340" s="217" t="s">
        <v>2484</v>
      </c>
      <c r="C340" s="136"/>
      <c r="D340" s="143">
        <v>3672.33</v>
      </c>
      <c r="E340" s="165">
        <v>0.28299999999999997</v>
      </c>
    </row>
    <row r="341" spans="1:5" ht="14.4">
      <c r="A341" s="142" t="s">
        <v>2521</v>
      </c>
      <c r="B341" s="217" t="s">
        <v>2520</v>
      </c>
      <c r="C341" s="136"/>
      <c r="D341" s="143">
        <v>3672.33</v>
      </c>
      <c r="E341" s="165">
        <v>0.28299999999999997</v>
      </c>
    </row>
    <row r="342" spans="1:5" ht="14.4">
      <c r="A342" s="142" t="s">
        <v>2523</v>
      </c>
      <c r="B342" s="217" t="s">
        <v>2522</v>
      </c>
      <c r="C342" s="136"/>
      <c r="D342" s="143">
        <v>3672.33</v>
      </c>
      <c r="E342" s="165">
        <v>0.28299999999999997</v>
      </c>
    </row>
    <row r="343" spans="1:5" ht="14.4">
      <c r="A343" s="142" t="s">
        <v>2525</v>
      </c>
      <c r="B343" s="217" t="s">
        <v>2524</v>
      </c>
      <c r="C343" s="136"/>
      <c r="D343" s="143">
        <v>3672.33</v>
      </c>
      <c r="E343" s="165">
        <v>0.28299999999999997</v>
      </c>
    </row>
    <row r="344" spans="1:5" ht="14.4">
      <c r="A344" s="142" t="s">
        <v>639</v>
      </c>
      <c r="B344" s="144" t="s">
        <v>638</v>
      </c>
      <c r="C344" s="136"/>
      <c r="D344" s="143">
        <v>3672.33</v>
      </c>
      <c r="E344" s="165">
        <v>0.29199999999999998</v>
      </c>
    </row>
    <row r="345" spans="1:5" ht="14.4">
      <c r="A345" s="142" t="s">
        <v>2529</v>
      </c>
      <c r="B345" s="217" t="s">
        <v>2528</v>
      </c>
      <c r="C345" s="136"/>
      <c r="D345" s="143">
        <v>3672.33</v>
      </c>
      <c r="E345" s="165">
        <v>0.123</v>
      </c>
    </row>
    <row r="346" spans="1:5" ht="14.4">
      <c r="A346" s="142" t="s">
        <v>2256</v>
      </c>
      <c r="B346" s="144" t="s">
        <v>2203</v>
      </c>
      <c r="C346" s="136"/>
      <c r="D346" s="143">
        <v>3672.33</v>
      </c>
      <c r="E346" s="165">
        <v>0.20399999999999999</v>
      </c>
    </row>
    <row r="347" spans="1:5" ht="14.4">
      <c r="A347" s="142" t="s">
        <v>2257</v>
      </c>
      <c r="B347" s="144" t="s">
        <v>2204</v>
      </c>
      <c r="C347" s="136"/>
      <c r="D347" s="143">
        <v>3672.33</v>
      </c>
      <c r="E347" s="165">
        <v>0.219</v>
      </c>
    </row>
    <row r="348" spans="1:5" ht="14.4">
      <c r="A348" s="142" t="s">
        <v>641</v>
      </c>
      <c r="B348" s="144" t="s">
        <v>640</v>
      </c>
      <c r="C348" s="136"/>
      <c r="D348" s="143">
        <v>3672.33</v>
      </c>
      <c r="E348" s="165">
        <v>0.25600000000000001</v>
      </c>
    </row>
    <row r="349" spans="1:5" ht="14.4">
      <c r="A349" s="142" t="s">
        <v>2531</v>
      </c>
      <c r="B349" s="217" t="s">
        <v>2530</v>
      </c>
      <c r="C349" s="136"/>
      <c r="D349" s="143">
        <v>3672.33</v>
      </c>
      <c r="E349" s="165">
        <v>0.36399999999999999</v>
      </c>
    </row>
    <row r="350" spans="1:5" ht="14.4">
      <c r="A350" s="142" t="s">
        <v>2533</v>
      </c>
      <c r="B350" s="217" t="s">
        <v>2532</v>
      </c>
      <c r="C350" s="136"/>
      <c r="D350" s="143">
        <v>3672.33</v>
      </c>
      <c r="E350" s="165">
        <v>0.16700000000000001</v>
      </c>
    </row>
    <row r="351" spans="1:5" ht="14.4">
      <c r="A351" s="142" t="s">
        <v>643</v>
      </c>
      <c r="B351" s="144" t="s">
        <v>642</v>
      </c>
      <c r="C351" s="136"/>
      <c r="D351" s="143">
        <v>3672.33</v>
      </c>
      <c r="E351" s="165">
        <v>0.33800000000000002</v>
      </c>
    </row>
    <row r="352" spans="1:5" ht="14.4">
      <c r="A352" s="142" t="s">
        <v>645</v>
      </c>
      <c r="B352" s="144" t="s">
        <v>644</v>
      </c>
      <c r="C352" s="136"/>
      <c r="D352" s="143">
        <v>3672.33</v>
      </c>
      <c r="E352" s="165">
        <v>0.23499999999999999</v>
      </c>
    </row>
    <row r="353" spans="1:5" ht="14.4">
      <c r="A353" s="142" t="s">
        <v>2535</v>
      </c>
      <c r="B353" s="217" t="s">
        <v>2534</v>
      </c>
      <c r="C353" s="136"/>
      <c r="D353" s="143">
        <v>3672.33</v>
      </c>
      <c r="E353" s="165">
        <v>0.14599999999999999</v>
      </c>
    </row>
    <row r="354" spans="1:5" ht="14.4">
      <c r="A354" s="142" t="s">
        <v>2537</v>
      </c>
      <c r="B354" s="217" t="s">
        <v>2536</v>
      </c>
      <c r="C354" s="136"/>
      <c r="D354" s="143">
        <v>3672.33</v>
      </c>
      <c r="E354" s="165">
        <v>0.188</v>
      </c>
    </row>
    <row r="355" spans="1:5" ht="14.4">
      <c r="A355" s="142" t="s">
        <v>2539</v>
      </c>
      <c r="B355" s="217" t="s">
        <v>2538</v>
      </c>
      <c r="C355" s="136"/>
      <c r="D355" s="143">
        <v>3672.33</v>
      </c>
      <c r="E355" s="165">
        <v>0.113</v>
      </c>
    </row>
    <row r="356" spans="1:5" ht="14.4">
      <c r="A356" s="142" t="s">
        <v>2541</v>
      </c>
      <c r="B356" s="217" t="s">
        <v>2540</v>
      </c>
      <c r="C356" s="136"/>
      <c r="D356" s="143">
        <v>3672.33</v>
      </c>
      <c r="E356" s="165">
        <v>0.124</v>
      </c>
    </row>
    <row r="357" spans="1:5" ht="14.4">
      <c r="A357" s="142" t="s">
        <v>2258</v>
      </c>
      <c r="B357" s="144" t="s">
        <v>2205</v>
      </c>
      <c r="C357" s="136"/>
      <c r="D357" s="143">
        <v>3672.33</v>
      </c>
      <c r="E357" s="165">
        <v>0.28299999999999997</v>
      </c>
    </row>
    <row r="358" spans="1:5" ht="14.4">
      <c r="A358" s="142" t="s">
        <v>647</v>
      </c>
      <c r="B358" s="144" t="s">
        <v>646</v>
      </c>
      <c r="C358" s="136"/>
      <c r="D358" s="143">
        <v>3672.33</v>
      </c>
      <c r="E358" s="165">
        <v>0.28299999999999997</v>
      </c>
    </row>
    <row r="359" spans="1:5" ht="14.4">
      <c r="A359" s="142" t="s">
        <v>2593</v>
      </c>
      <c r="B359" s="217" t="s">
        <v>2592</v>
      </c>
      <c r="C359" s="136"/>
      <c r="D359" s="143">
        <v>3672.33</v>
      </c>
      <c r="E359" s="165">
        <v>0.28299999999999997</v>
      </c>
    </row>
    <row r="360" spans="1:5" ht="14.4">
      <c r="A360" s="142" t="s">
        <v>2547</v>
      </c>
      <c r="B360" s="217" t="s">
        <v>2546</v>
      </c>
      <c r="C360" s="136"/>
      <c r="D360" s="143">
        <v>3672.33</v>
      </c>
      <c r="E360" s="165">
        <v>9.9000000000000005E-2</v>
      </c>
    </row>
    <row r="361" spans="1:5" ht="14.4">
      <c r="A361" s="142" t="s">
        <v>2549</v>
      </c>
      <c r="B361" s="217" t="s">
        <v>2548</v>
      </c>
      <c r="C361" s="136"/>
      <c r="D361" s="143">
        <v>3672.33</v>
      </c>
      <c r="E361" s="165">
        <v>0.37</v>
      </c>
    </row>
    <row r="362" spans="1:5" ht="14.4">
      <c r="A362" s="142" t="s">
        <v>2259</v>
      </c>
      <c r="B362" s="144" t="s">
        <v>2206</v>
      </c>
      <c r="C362" s="136"/>
      <c r="D362" s="143">
        <v>3672.33</v>
      </c>
      <c r="E362" s="165">
        <v>9.8000000000000004E-2</v>
      </c>
    </row>
    <row r="363" spans="1:5" ht="14.4">
      <c r="A363" s="142" t="s">
        <v>2551</v>
      </c>
      <c r="B363" s="217" t="s">
        <v>2550</v>
      </c>
      <c r="C363" s="136"/>
      <c r="D363" s="143">
        <v>3672.33</v>
      </c>
      <c r="E363" s="165">
        <v>0.121</v>
      </c>
    </row>
    <row r="364" spans="1:5" ht="14.4">
      <c r="A364" s="142" t="s">
        <v>2260</v>
      </c>
      <c r="B364" s="144" t="s">
        <v>2207</v>
      </c>
      <c r="C364" s="136"/>
      <c r="D364" s="143">
        <v>3672.33</v>
      </c>
      <c r="E364" s="165">
        <v>0.107</v>
      </c>
    </row>
    <row r="365" spans="1:5" ht="14.4">
      <c r="A365" s="142" t="s">
        <v>2261</v>
      </c>
      <c r="B365" s="144" t="s">
        <v>2208</v>
      </c>
      <c r="C365" s="136"/>
      <c r="D365" s="143">
        <v>3672.33</v>
      </c>
      <c r="E365" s="165">
        <v>0.28599999999999998</v>
      </c>
    </row>
    <row r="366" spans="1:5" ht="14.4">
      <c r="A366" s="142" t="s">
        <v>2262</v>
      </c>
      <c r="B366" s="144" t="s">
        <v>2209</v>
      </c>
      <c r="C366" s="136"/>
      <c r="D366" s="143">
        <v>3672.33</v>
      </c>
      <c r="E366" s="165">
        <v>0.33900000000000002</v>
      </c>
    </row>
    <row r="367" spans="1:5" ht="14.4">
      <c r="A367" s="142" t="s">
        <v>2527</v>
      </c>
      <c r="B367" s="217" t="s">
        <v>2526</v>
      </c>
      <c r="C367" s="136"/>
      <c r="D367" s="143">
        <v>3672.33</v>
      </c>
      <c r="E367" s="165">
        <v>0.437</v>
      </c>
    </row>
    <row r="368" spans="1:5" ht="14.4">
      <c r="A368" s="142" t="s">
        <v>2553</v>
      </c>
      <c r="B368" s="217" t="s">
        <v>2552</v>
      </c>
      <c r="C368" s="136"/>
      <c r="D368" s="143">
        <v>3672.33</v>
      </c>
      <c r="E368" s="165">
        <v>0.29499999999999998</v>
      </c>
    </row>
    <row r="369" spans="1:5" ht="14.4">
      <c r="A369" s="142" t="s">
        <v>2555</v>
      </c>
      <c r="B369" s="217" t="s">
        <v>2554</v>
      </c>
      <c r="C369" s="136"/>
      <c r="D369" s="143">
        <v>3672.33</v>
      </c>
      <c r="E369" s="165">
        <v>0.372</v>
      </c>
    </row>
    <row r="370" spans="1:5" ht="14.4">
      <c r="A370" s="142" t="s">
        <v>2583</v>
      </c>
      <c r="B370" s="217" t="s">
        <v>2582</v>
      </c>
      <c r="C370" s="136"/>
      <c r="D370" s="143">
        <v>3672.33</v>
      </c>
      <c r="E370" s="165">
        <v>0.16600000000000001</v>
      </c>
    </row>
    <row r="371" spans="1:5" ht="14.4">
      <c r="A371" s="142" t="s">
        <v>2591</v>
      </c>
      <c r="B371" s="217" t="s">
        <v>2589</v>
      </c>
      <c r="C371" s="136"/>
      <c r="D371" s="143">
        <v>3672.33</v>
      </c>
      <c r="E371" s="165">
        <v>0.316</v>
      </c>
    </row>
    <row r="372" spans="1:5" ht="14.4">
      <c r="A372" s="142" t="s">
        <v>2596</v>
      </c>
      <c r="B372" s="217" t="s">
        <v>2594</v>
      </c>
      <c r="C372" s="136"/>
      <c r="D372" s="143">
        <v>3672.33</v>
      </c>
      <c r="E372" s="165">
        <v>0.32200000000000001</v>
      </c>
    </row>
    <row r="373" spans="1:5" ht="14.4">
      <c r="A373" s="142" t="s">
        <v>2585</v>
      </c>
      <c r="B373" s="217" t="s">
        <v>2584</v>
      </c>
      <c r="C373" s="136"/>
      <c r="D373" s="143">
        <v>3672.33</v>
      </c>
      <c r="E373" s="165">
        <v>0.28299999999999997</v>
      </c>
    </row>
    <row r="374" spans="1:5" ht="14.4">
      <c r="A374" s="142" t="s">
        <v>2579</v>
      </c>
      <c r="B374" s="217" t="s">
        <v>2578</v>
      </c>
      <c r="C374" s="136"/>
      <c r="D374" s="143">
        <v>3672.33</v>
      </c>
      <c r="E374" s="165">
        <v>0.14199999999999999</v>
      </c>
    </row>
  </sheetData>
  <sheetProtection algorithmName="SHA-512" hashValue="rtx/Eaw3TtWukA0CdXAADzzuCfqcnp9JXA6gOXdyszBWYQXJvuoLfAgRCIZ1/l1zFdKzCyKkvo4qSSzeYlqP7A==" saltValue="lQk4LAaQ4qKk6DktQE/AcQ==" spinCount="100000" sheet="1"/>
  <pageMargins left="0.25" right="0.25" top="0.75" bottom="0.75" header="0.3" footer="0.3"/>
  <pageSetup scale="48" fitToHeight="0" orientation="landscape" r:id="rId1"/>
  <headerFooter>
    <oddFooter>&amp;LMyers and Stauffer LC&amp;C&amp;F [&amp;A]&amp;R&amp;D</oddFoot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12" ma:contentTypeDescription="Create a new document." ma:contentTypeScope="" ma:versionID="84c50361e51841afcde64a119672e4af">
  <xsd:schema xmlns:xsd="http://www.w3.org/2001/XMLSchema" xmlns:xs="http://www.w3.org/2001/XMLSchema" xmlns:p="http://schemas.microsoft.com/office/2006/metadata/properties" xmlns:ns2="a2828611-3eb8-41e7-bfe2-0b0c20ea89ac" xmlns:ns3="af38e315-5187-4aef-b920-993b8c705a05" xmlns:ns4="60fcc223-373f-425e-91d9-6b4c08aced9b" targetNamespace="http://schemas.microsoft.com/office/2006/metadata/properties" ma:root="true" ma:fieldsID="25c5636a7df8acadb87b2397f6ed1b4e" ns2:_="" ns3:_="" ns4:_="">
    <xsd:import namespace="a2828611-3eb8-41e7-bfe2-0b0c20ea89ac"/>
    <xsd:import namespace="af38e315-5187-4aef-b920-993b8c705a05"/>
    <xsd:import namespace="60fcc223-373f-425e-91d9-6b4c08aced9b"/>
    <xsd:element name="properties">
      <xsd:complexType>
        <xsd:sequence>
          <xsd:element name="documentManagement">
            <xsd:complexType>
              <xsd:all>
                <xsd:element ref="ns2:Category"/>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2" ma:displayName="Category" ma:format="Dropdown" ma:internalName="Category">
      <xsd:simpleType>
        <xsd:restriction base="dms:Choice">
          <xsd:enumeration value="None"/>
          <xsd:enumeration value="1095-B"/>
          <xsd:enumeration value="ACA repeal"/>
          <xsd:enumeration value="Annual Health Plan Selection"/>
          <xsd:enumeration value="Appeals"/>
          <xsd:enumeration value="AVS"/>
          <xsd:enumeration value="Behavioral Health Homes (BHH)"/>
          <xsd:enumeration value="BRS"/>
          <xsd:enumeration value="C&amp;TC"/>
          <xsd:enumeration value="Call Center Documents"/>
          <xsd:enumeration value="Case Management Redesign"/>
          <xsd:enumeration value="Changes in Circumstance"/>
          <xsd:enumeration value="Comms Plans"/>
          <xsd:enumeration value="County Communication on Several Topics"/>
          <xsd:enumeration value="CountyLink"/>
          <xsd:enumeration value="County Newsletter"/>
          <xsd:enumeration value="COVID-19 Comms Plans"/>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nterface or Interface Project_METS-MMIS"/>
          <xsd:enumeration value="ISDS SMRT"/>
          <xsd:enumeration value="Legislative Notices"/>
          <xsd:enumeration value="Legislative Updates"/>
          <xsd:enumeration value="MA-EPD"/>
          <xsd:enumeration value="Managed Care"/>
          <xsd:enumeration value="Managed Care Ombudsman"/>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fficer Involved Care Coordination"/>
          <xsd:enumeration value="Other"/>
          <xsd:enumeration value="PA Criteria Sheets"/>
          <xsd:enumeration value="Paper application"/>
          <xsd:enumeration value="Pending Applications"/>
          <xsd:enumeration value="Periodic Data Matching (PDM)"/>
          <xsd:enumeration value="PIX Meetings"/>
          <xsd:enumeration value="PMHCP Manual"/>
          <xsd:enumeration value="Program Reconciliation"/>
          <xsd:enumeration value="Provider Enrollment"/>
          <xsd:enumeration value="Providers"/>
          <xsd:enumeration value="Reasonable Opportunity Period (ROP)"/>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xsd="http://www.w3.org/2001/XMLSchema" xmlns:xs="http://www.w3.org/2001/XMLSchema" xmlns:dms="http://schemas.microsoft.com/office/2006/documentManagement/types" xmlns:pc="http://schemas.microsoft.com/office/infopath/2007/PartnerControls" targetNamespace="af38e315-5187-4aef-b920-993b8c705a05"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fcc223-373f-425e-91d9-6b4c08aced9b"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Url/>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Url/>
    <Assembly>Nintex.Workflow, Version=1.0.0.0, Culture=neutral, PublicKeyToken=913f6bae0ca5ae12</Assembly>
    <Class>Nintex.Workflow.ConditionalWorkflowStartReceiver</Class>
    <Data>10/9/2013 7:52:38 PM</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a2828611-3eb8-41e7-bfe2-0b0c20ea89ac">None</Category>
  </documentManagement>
</p:properties>
</file>

<file path=customXml/itemProps1.xml><?xml version="1.0" encoding="utf-8"?>
<ds:datastoreItem xmlns:ds="http://schemas.openxmlformats.org/officeDocument/2006/customXml" ds:itemID="{D25996F8-AB70-45BB-B8AD-237797BEC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af38e315-5187-4aef-b920-993b8c705a05"/>
    <ds:schemaRef ds:uri="60fcc223-373f-425e-91d9-6b4c08ace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D737D55C-65A2-4103-A7D0-75A84A681DE6}">
  <ds:schemaRefs>
    <ds:schemaRef ds:uri="http://schemas.microsoft.com/sharepoint/events"/>
  </ds:schemaRefs>
</ds:datastoreItem>
</file>

<file path=customXml/itemProps4.xml><?xml version="1.0" encoding="utf-8"?>
<ds:datastoreItem xmlns:ds="http://schemas.openxmlformats.org/officeDocument/2006/customXml" ds:itemID="{3AAF4FC6-0926-4768-8C75-2DFD2000EA2B}">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0fcc223-373f-425e-91d9-6b4c08aced9b"/>
    <ds:schemaRef ds:uri="a2828611-3eb8-41e7-bfe2-0b0c20ea89ac"/>
    <ds:schemaRef ds:uri="http://schemas.openxmlformats.org/package/2006/metadata/core-properties"/>
    <ds:schemaRef ds:uri="http://purl.org/dc/terms/"/>
    <ds:schemaRef ds:uri="af38e315-5187-4aef-b920-993b8c705a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Structure</vt:lpstr>
      <vt:lpstr>Calculator Instructions</vt:lpstr>
      <vt:lpstr>Interactive Calculator</vt:lpstr>
      <vt:lpstr>APR-DRG v42 Weights</vt:lpstr>
      <vt:lpstr>Provider Parameters</vt:lpstr>
      <vt:lpstr>APR_DRG</vt:lpstr>
      <vt:lpstr>'Interactive Calculator'!Print_Area</vt:lpstr>
      <vt:lpstr>'Provider Parameters'!Print_Titles</vt:lpstr>
      <vt:lpstr>Provider_Parameters</vt:lpstr>
    </vt:vector>
  </TitlesOfParts>
  <Manager>Susan Hammersten</Manager>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 HealthNet DRG Calculator</dc:title>
  <dc:subject>Calculatorascorrected</dc:subject>
  <dc:creator>Katelyn Banning</dc:creator>
  <cp:keywords/>
  <cp:lastModifiedBy>Peanick, Julie</cp:lastModifiedBy>
  <cp:lastPrinted>2024-09-13T16:46:00Z</cp:lastPrinted>
  <dcterms:created xsi:type="dcterms:W3CDTF">2008-08-08T02:49:05Z</dcterms:created>
  <dcterms:modified xsi:type="dcterms:W3CDTF">2025-08-22T18:34:29Z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